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8" r:id="rId9"/>
    <sheet name="Прил 9 Обоснов фин ресурсов" sheetId="12" r:id="rId10"/>
    <sheet name="Прил 10 Перечень мероприятий" sheetId="13" r:id="rId11"/>
    <sheet name="Прил 11 Адресный перечень об" sheetId="14" r:id="rId12"/>
    <sheet name="Прил 12 Адреснперечень объекта" sheetId="15" r:id="rId13"/>
    <sheet name="Прил 13 методика расчета" sheetId="16" r:id="rId14"/>
  </sheets>
  <externalReferences>
    <externalReference r:id="rId15"/>
  </externalReferences>
  <definedNames>
    <definedName name="_xlnm.Print_Area" localSheetId="10">'Прил 10 Перечень мероприятий'!$A$1:$M$277</definedName>
    <definedName name="_xlnm.Print_Area" localSheetId="11">'Прил 11 Адресный перечень об'!$A$1:$L$25</definedName>
    <definedName name="_xlnm.Print_Area" localSheetId="9">'Прил 9 Обоснов фин ресурсов'!$A$1:$F$328</definedName>
    <definedName name="_xlnm.Print_Area" localSheetId="1">'Прил1 Планир результ'!$A$1:$K$35</definedName>
    <definedName name="_xlnm.Print_Area" localSheetId="6">'Прилож 6 пасп подп 5'!$A$1:$K$27</definedName>
  </definedNames>
  <calcPr calcId="152511"/>
</workbook>
</file>

<file path=xl/calcChain.xml><?xml version="1.0" encoding="utf-8"?>
<calcChain xmlns="http://schemas.openxmlformats.org/spreadsheetml/2006/main">
  <c r="G54" i="10" l="1"/>
  <c r="F54" i="10"/>
  <c r="E54" i="10"/>
  <c r="D54" i="10"/>
  <c r="G53" i="10"/>
  <c r="F53" i="10"/>
  <c r="E53" i="10"/>
  <c r="D53" i="10"/>
  <c r="G22" i="17"/>
  <c r="B54" i="10"/>
  <c r="B53" i="10"/>
  <c r="K23" i="17"/>
  <c r="J23" i="17"/>
  <c r="I23" i="17"/>
  <c r="H23" i="17"/>
  <c r="G23" i="17"/>
  <c r="F23" i="17"/>
  <c r="J22" i="17"/>
  <c r="K22" i="17"/>
  <c r="I22" i="17"/>
  <c r="H22" i="17"/>
  <c r="F22" i="17"/>
  <c r="H24" i="15" l="1"/>
  <c r="H23" i="15"/>
  <c r="H21" i="15"/>
  <c r="H20" i="15"/>
  <c r="J25" i="14"/>
  <c r="J23" i="14" s="1"/>
  <c r="J24" i="14"/>
  <c r="I23" i="14"/>
  <c r="J17" i="14"/>
  <c r="K17" i="14"/>
  <c r="I25" i="14"/>
  <c r="I24" i="14"/>
  <c r="K20" i="14"/>
  <c r="H19" i="14"/>
  <c r="H25" i="14" s="1"/>
  <c r="H18" i="14"/>
  <c r="I17" i="14"/>
  <c r="K19" i="8"/>
  <c r="K20" i="8"/>
  <c r="K18" i="8"/>
  <c r="K19" i="7"/>
  <c r="K20" i="7"/>
  <c r="K18" i="7"/>
  <c r="K22" i="19"/>
  <c r="K23" i="19"/>
  <c r="K21" i="19"/>
  <c r="K22" i="5"/>
  <c r="K23" i="5"/>
  <c r="K21" i="5"/>
  <c r="K19" i="4"/>
  <c r="K20" i="4"/>
  <c r="K18" i="4"/>
  <c r="K17" i="2"/>
  <c r="K18" i="2"/>
  <c r="K19" i="2"/>
  <c r="F16" i="2"/>
  <c r="K18" i="3"/>
  <c r="K19" i="3"/>
  <c r="K20" i="3"/>
  <c r="K16" i="3"/>
  <c r="G16" i="3"/>
  <c r="H16" i="3"/>
  <c r="I16" i="3"/>
  <c r="J16" i="3"/>
  <c r="F16" i="3"/>
  <c r="G207" i="13"/>
  <c r="H24" i="14" l="1"/>
  <c r="H23" i="14" s="1"/>
  <c r="H17" i="14"/>
  <c r="H213" i="13" l="1"/>
  <c r="I213" i="13"/>
  <c r="J213" i="13"/>
  <c r="K213" i="13"/>
  <c r="F216" i="13"/>
  <c r="G216" i="13"/>
  <c r="H216" i="13"/>
  <c r="I216" i="13"/>
  <c r="J216" i="13"/>
  <c r="K216" i="13"/>
  <c r="E216" i="13"/>
  <c r="G215" i="13"/>
  <c r="H215" i="13"/>
  <c r="I215" i="13"/>
  <c r="J215" i="13"/>
  <c r="K215" i="13"/>
  <c r="G214" i="13"/>
  <c r="G213" i="13" s="1"/>
  <c r="H214" i="13"/>
  <c r="I214" i="13"/>
  <c r="J214" i="13"/>
  <c r="K214" i="13"/>
  <c r="K224" i="13" l="1"/>
  <c r="I224" i="13" s="1"/>
  <c r="F223" i="13"/>
  <c r="E223" i="13"/>
  <c r="F222" i="13"/>
  <c r="E222" i="13"/>
  <c r="K221" i="13"/>
  <c r="J221" i="13"/>
  <c r="H221" i="13"/>
  <c r="I221" i="13" l="1"/>
  <c r="G224" i="13"/>
  <c r="M86" i="13"/>
  <c r="M131" i="13"/>
  <c r="M37" i="13"/>
  <c r="E224" i="13" l="1"/>
  <c r="E221" i="13" s="1"/>
  <c r="G221" i="13"/>
  <c r="F224" i="13"/>
  <c r="F221" i="13" s="1"/>
  <c r="G277" i="13"/>
  <c r="K277" i="13"/>
  <c r="E321" i="12"/>
  <c r="E320" i="12"/>
  <c r="E319" i="12"/>
  <c r="E318" i="12"/>
  <c r="E317" i="12"/>
  <c r="E315" i="12"/>
  <c r="E314" i="12"/>
  <c r="E313" i="12"/>
  <c r="E312" i="12"/>
  <c r="E311" i="12"/>
  <c r="G252" i="13"/>
  <c r="H252" i="13"/>
  <c r="H277" i="13" s="1"/>
  <c r="K252" i="13"/>
  <c r="H251" i="13"/>
  <c r="H276" i="13" s="1"/>
  <c r="I251" i="13"/>
  <c r="I276" i="13" s="1"/>
  <c r="G208" i="13"/>
  <c r="H208" i="13"/>
  <c r="I208" i="13"/>
  <c r="I252" i="13" s="1"/>
  <c r="I277" i="13" s="1"/>
  <c r="J208" i="13"/>
  <c r="J252" i="13" s="1"/>
  <c r="J277" i="13" s="1"/>
  <c r="K208" i="13"/>
  <c r="G251" i="13"/>
  <c r="G276" i="13" s="1"/>
  <c r="H207" i="13"/>
  <c r="I207" i="13"/>
  <c r="J207" i="13"/>
  <c r="J251" i="13" s="1"/>
  <c r="J276" i="13" s="1"/>
  <c r="K207" i="13"/>
  <c r="K251" i="13" s="1"/>
  <c r="K276" i="13" s="1"/>
  <c r="G206" i="13"/>
  <c r="G250" i="13" s="1"/>
  <c r="H206" i="13"/>
  <c r="I206" i="13"/>
  <c r="I250" i="13" s="1"/>
  <c r="J206" i="13"/>
  <c r="K206" i="13"/>
  <c r="K250" i="13" s="1"/>
  <c r="F220" i="13"/>
  <c r="K220" i="13"/>
  <c r="I220" i="13" s="1"/>
  <c r="E210" i="13"/>
  <c r="F248" i="13"/>
  <c r="E248" i="13"/>
  <c r="F247" i="13"/>
  <c r="F245" i="13" s="1"/>
  <c r="E247" i="13"/>
  <c r="F246" i="13"/>
  <c r="E246" i="13"/>
  <c r="K245" i="13"/>
  <c r="J245" i="13"/>
  <c r="I245" i="13"/>
  <c r="H245" i="13"/>
  <c r="G245" i="13"/>
  <c r="E245" i="13"/>
  <c r="F244" i="13"/>
  <c r="E244" i="13"/>
  <c r="F243" i="13"/>
  <c r="E243" i="13"/>
  <c r="F242" i="13"/>
  <c r="F241" i="13" s="1"/>
  <c r="E242" i="13"/>
  <c r="E241" i="13" s="1"/>
  <c r="K241" i="13"/>
  <c r="J241" i="13"/>
  <c r="I241" i="13"/>
  <c r="H241" i="13"/>
  <c r="G241" i="13"/>
  <c r="F240" i="13"/>
  <c r="E240" i="13"/>
  <c r="F239" i="13"/>
  <c r="E239" i="13"/>
  <c r="F238" i="13"/>
  <c r="F237" i="13" s="1"/>
  <c r="E238" i="13"/>
  <c r="E237" i="13" s="1"/>
  <c r="K237" i="13"/>
  <c r="J237" i="13"/>
  <c r="I237" i="13"/>
  <c r="H237" i="13"/>
  <c r="G237" i="13"/>
  <c r="F236" i="13"/>
  <c r="E236" i="13"/>
  <c r="F235" i="13"/>
  <c r="E235" i="13"/>
  <c r="F234" i="13"/>
  <c r="F233" i="13" s="1"/>
  <c r="E234" i="13"/>
  <c r="E233" i="13" s="1"/>
  <c r="K233" i="13"/>
  <c r="K249" i="13" s="1"/>
  <c r="J233" i="13"/>
  <c r="J249" i="13" s="1"/>
  <c r="I233" i="13"/>
  <c r="I249" i="13" s="1"/>
  <c r="H233" i="13"/>
  <c r="G233" i="13"/>
  <c r="G249" i="13" s="1"/>
  <c r="F232" i="13"/>
  <c r="E232" i="13"/>
  <c r="F231" i="13"/>
  <c r="E231" i="13"/>
  <c r="F230" i="13"/>
  <c r="F229" i="13" s="1"/>
  <c r="E230" i="13"/>
  <c r="E229" i="13" s="1"/>
  <c r="K229" i="13"/>
  <c r="J229" i="13"/>
  <c r="I229" i="13"/>
  <c r="H229" i="13"/>
  <c r="G229" i="13"/>
  <c r="F228" i="13"/>
  <c r="E228" i="13"/>
  <c r="F227" i="13"/>
  <c r="E227" i="13"/>
  <c r="F226" i="13"/>
  <c r="E226" i="13"/>
  <c r="K225" i="13"/>
  <c r="J225" i="13"/>
  <c r="I225" i="13"/>
  <c r="H225" i="13"/>
  <c r="G225" i="13"/>
  <c r="F225" i="13"/>
  <c r="E225" i="13"/>
  <c r="F219" i="13"/>
  <c r="F215" i="13" s="1"/>
  <c r="E219" i="13"/>
  <c r="E215" i="13" s="1"/>
  <c r="E213" i="13" s="1"/>
  <c r="F218" i="13"/>
  <c r="F214" i="13" s="1"/>
  <c r="E218" i="13"/>
  <c r="E214" i="13" s="1"/>
  <c r="E206" i="13" s="1"/>
  <c r="E250" i="13" s="1"/>
  <c r="J217" i="13"/>
  <c r="H217" i="13"/>
  <c r="G209" i="13"/>
  <c r="H209" i="13"/>
  <c r="I209" i="13"/>
  <c r="J209" i="13"/>
  <c r="K209" i="13"/>
  <c r="E211" i="13"/>
  <c r="F211" i="13"/>
  <c r="F212" i="13"/>
  <c r="F208" i="13" s="1"/>
  <c r="F252" i="13" s="1"/>
  <c r="F277" i="13" s="1"/>
  <c r="F210" i="13"/>
  <c r="H249" i="13" l="1"/>
  <c r="F206" i="13"/>
  <c r="F250" i="13" s="1"/>
  <c r="F213" i="13"/>
  <c r="E207" i="13"/>
  <c r="F207" i="13"/>
  <c r="H205" i="13"/>
  <c r="J205" i="13"/>
  <c r="K205" i="13"/>
  <c r="G205" i="13"/>
  <c r="I205" i="13"/>
  <c r="H250" i="13"/>
  <c r="J250" i="13"/>
  <c r="F251" i="13"/>
  <c r="F276" i="13" s="1"/>
  <c r="E251" i="13"/>
  <c r="E276" i="13" s="1"/>
  <c r="F209" i="13"/>
  <c r="F249" i="13" s="1"/>
  <c r="F217" i="13"/>
  <c r="I217" i="13"/>
  <c r="G220" i="13"/>
  <c r="K217" i="13"/>
  <c r="F205" i="13" l="1"/>
  <c r="E220" i="13"/>
  <c r="G217" i="13"/>
  <c r="E212" i="13" l="1"/>
  <c r="E217" i="13"/>
  <c r="E269" i="12"/>
  <c r="E209" i="13" l="1"/>
  <c r="E249" i="13" s="1"/>
  <c r="E208" i="13"/>
  <c r="I22" i="15"/>
  <c r="J22" i="15"/>
  <c r="K22" i="15"/>
  <c r="L22" i="15"/>
  <c r="K19" i="15"/>
  <c r="L19" i="15"/>
  <c r="I25" i="15"/>
  <c r="J25" i="15"/>
  <c r="K25" i="15"/>
  <c r="L25" i="15"/>
  <c r="E328" i="12"/>
  <c r="E327" i="12"/>
  <c r="E326" i="12"/>
  <c r="E325" i="12"/>
  <c r="E324" i="12"/>
  <c r="E267" i="12"/>
  <c r="E266" i="12"/>
  <c r="E265" i="12"/>
  <c r="E264" i="12"/>
  <c r="E263" i="12"/>
  <c r="E260" i="12"/>
  <c r="E259" i="12"/>
  <c r="E258" i="12"/>
  <c r="E257" i="12"/>
  <c r="E256" i="12"/>
  <c r="E254" i="12"/>
  <c r="E253" i="12"/>
  <c r="E252" i="12"/>
  <c r="E251" i="12"/>
  <c r="E250" i="12"/>
  <c r="E247" i="12"/>
  <c r="E248" i="12"/>
  <c r="E246" i="12"/>
  <c r="E245" i="12"/>
  <c r="E244" i="12"/>
  <c r="E242" i="12"/>
  <c r="E241" i="12"/>
  <c r="E240" i="12"/>
  <c r="E239" i="12"/>
  <c r="E238" i="12"/>
  <c r="E236" i="12"/>
  <c r="E235" i="12"/>
  <c r="E234" i="12"/>
  <c r="E233" i="12"/>
  <c r="E232" i="12"/>
  <c r="E230" i="12"/>
  <c r="E229" i="12"/>
  <c r="E228" i="12"/>
  <c r="E227" i="12"/>
  <c r="E226" i="12"/>
  <c r="E224" i="12"/>
  <c r="E223" i="12"/>
  <c r="E222" i="12"/>
  <c r="E221" i="12"/>
  <c r="E220" i="12"/>
  <c r="E217" i="12"/>
  <c r="E216" i="12"/>
  <c r="E215" i="12"/>
  <c r="E214" i="12"/>
  <c r="E213" i="12"/>
  <c r="E211" i="12"/>
  <c r="E210" i="12"/>
  <c r="E209" i="12"/>
  <c r="E208" i="12"/>
  <c r="E207" i="12"/>
  <c r="E205" i="12"/>
  <c r="E204" i="12"/>
  <c r="E203" i="12"/>
  <c r="E202" i="12"/>
  <c r="E201" i="12"/>
  <c r="E193" i="12"/>
  <c r="E192" i="12"/>
  <c r="E191" i="12"/>
  <c r="E190" i="12"/>
  <c r="E189" i="12"/>
  <c r="E187" i="12"/>
  <c r="E186" i="12"/>
  <c r="E185" i="12"/>
  <c r="E184" i="12"/>
  <c r="E183" i="12"/>
  <c r="E181" i="12"/>
  <c r="E180" i="12"/>
  <c r="E179" i="12"/>
  <c r="E178" i="12"/>
  <c r="E177" i="12"/>
  <c r="E169" i="12"/>
  <c r="E168" i="12"/>
  <c r="E167" i="12"/>
  <c r="E166" i="12"/>
  <c r="E165" i="12"/>
  <c r="E157" i="12"/>
  <c r="E156" i="12"/>
  <c r="E155" i="12"/>
  <c r="E154" i="12"/>
  <c r="E153" i="12"/>
  <c r="E150" i="12"/>
  <c r="E149" i="12"/>
  <c r="E148" i="12"/>
  <c r="E147" i="12"/>
  <c r="E146" i="12"/>
  <c r="E144" i="12"/>
  <c r="E143" i="12"/>
  <c r="E142" i="12"/>
  <c r="E141" i="12"/>
  <c r="E140" i="12"/>
  <c r="E138" i="12"/>
  <c r="E137" i="12"/>
  <c r="E136" i="12"/>
  <c r="E135" i="12"/>
  <c r="E134" i="12"/>
  <c r="E132" i="12"/>
  <c r="E131" i="12"/>
  <c r="E130" i="12"/>
  <c r="E129" i="12"/>
  <c r="E128" i="12"/>
  <c r="E126" i="12"/>
  <c r="E125" i="12"/>
  <c r="E124" i="12"/>
  <c r="E123" i="12"/>
  <c r="E122" i="12"/>
  <c r="E120" i="12"/>
  <c r="E119" i="12"/>
  <c r="E118" i="12"/>
  <c r="E117" i="12"/>
  <c r="E116" i="12"/>
  <c r="E114" i="12"/>
  <c r="E113" i="12"/>
  <c r="E112" i="12"/>
  <c r="E111" i="12"/>
  <c r="E110" i="12"/>
  <c r="E108" i="12"/>
  <c r="E107" i="12"/>
  <c r="E106" i="12"/>
  <c r="E105" i="12"/>
  <c r="E104" i="12"/>
  <c r="E81" i="12"/>
  <c r="E83" i="12"/>
  <c r="E82" i="12"/>
  <c r="E80" i="12"/>
  <c r="E79" i="12"/>
  <c r="E77" i="12"/>
  <c r="E76" i="12"/>
  <c r="E75" i="12"/>
  <c r="E74" i="12"/>
  <c r="E73" i="12"/>
  <c r="E71" i="12"/>
  <c r="E70" i="12"/>
  <c r="E69" i="12"/>
  <c r="E68" i="12"/>
  <c r="E67" i="12"/>
  <c r="E61" i="12"/>
  <c r="E65" i="12"/>
  <c r="E64" i="12"/>
  <c r="E63" i="12"/>
  <c r="E62" i="12"/>
  <c r="E59" i="12"/>
  <c r="E58" i="12"/>
  <c r="E57" i="12"/>
  <c r="E56" i="12"/>
  <c r="E55" i="12"/>
  <c r="E53" i="12"/>
  <c r="E52" i="12"/>
  <c r="E51" i="12"/>
  <c r="E50" i="12"/>
  <c r="E49" i="12"/>
  <c r="E47" i="12"/>
  <c r="E46" i="12"/>
  <c r="E45" i="12"/>
  <c r="E44" i="12"/>
  <c r="E43" i="12"/>
  <c r="E22" i="12"/>
  <c r="E21" i="12"/>
  <c r="E20" i="12"/>
  <c r="E19" i="12"/>
  <c r="E18" i="12"/>
  <c r="E16" i="12"/>
  <c r="E15" i="12"/>
  <c r="E14" i="12"/>
  <c r="E13" i="12"/>
  <c r="E12" i="12"/>
  <c r="E252" i="13" l="1"/>
  <c r="E277" i="13" s="1"/>
  <c r="E205" i="13"/>
  <c r="E231" i="12"/>
  <c r="E323" i="12"/>
  <c r="E262" i="12"/>
  <c r="E316" i="12"/>
  <c r="E310" i="12"/>
  <c r="E255" i="12"/>
  <c r="E249" i="12"/>
  <c r="E243" i="12"/>
  <c r="E237" i="12"/>
  <c r="E225" i="12"/>
  <c r="E219" i="12"/>
  <c r="E212" i="12"/>
  <c r="E206" i="12"/>
  <c r="E200" i="12"/>
  <c r="E60" i="12"/>
  <c r="E152" i="12"/>
  <c r="E176" i="12"/>
  <c r="E164" i="12"/>
  <c r="E188" i="12"/>
  <c r="E182" i="12"/>
  <c r="E145" i="12"/>
  <c r="E139" i="12"/>
  <c r="E133" i="12"/>
  <c r="E121" i="12"/>
  <c r="E115" i="12"/>
  <c r="E109" i="12"/>
  <c r="E103" i="12"/>
  <c r="E66" i="12"/>
  <c r="E54" i="12"/>
  <c r="E48" i="12"/>
  <c r="E72" i="12"/>
  <c r="E42" i="12"/>
  <c r="E78" i="12"/>
  <c r="E17" i="12"/>
  <c r="E11" i="12"/>
  <c r="I273" i="13"/>
  <c r="J272" i="13"/>
  <c r="G257" i="13"/>
  <c r="G273" i="13" s="1"/>
  <c r="H257" i="13"/>
  <c r="H273" i="13" s="1"/>
  <c r="I257" i="13"/>
  <c r="J257" i="13"/>
  <c r="J273" i="13" s="1"/>
  <c r="K257" i="13"/>
  <c r="K273" i="13" s="1"/>
  <c r="G256" i="13"/>
  <c r="G272" i="13" s="1"/>
  <c r="H256" i="13"/>
  <c r="H272" i="13" s="1"/>
  <c r="I256" i="13"/>
  <c r="I272" i="13" s="1"/>
  <c r="J256" i="13"/>
  <c r="K256" i="13"/>
  <c r="K272" i="13" s="1"/>
  <c r="G255" i="13"/>
  <c r="H255" i="13"/>
  <c r="H271" i="13" s="1"/>
  <c r="I255" i="13"/>
  <c r="I271" i="13" s="1"/>
  <c r="J255" i="13"/>
  <c r="J254" i="13" s="1"/>
  <c r="K255" i="13"/>
  <c r="K271" i="13" s="1"/>
  <c r="F269" i="13"/>
  <c r="E269" i="13"/>
  <c r="F268" i="13"/>
  <c r="E268" i="13"/>
  <c r="F267" i="13"/>
  <c r="E267" i="13"/>
  <c r="K266" i="13"/>
  <c r="J266" i="13"/>
  <c r="I266" i="13"/>
  <c r="H266" i="13"/>
  <c r="G266" i="13"/>
  <c r="E266" i="13"/>
  <c r="G254" i="13" l="1"/>
  <c r="F266" i="13"/>
  <c r="J271" i="13"/>
  <c r="I254" i="13"/>
  <c r="K254" i="13"/>
  <c r="H254" i="13"/>
  <c r="G271" i="13"/>
  <c r="F265" i="13"/>
  <c r="E265" i="13"/>
  <c r="F264" i="13"/>
  <c r="E264" i="13"/>
  <c r="F263" i="13"/>
  <c r="F262" i="13" s="1"/>
  <c r="E263" i="13"/>
  <c r="K262" i="13"/>
  <c r="J262" i="13"/>
  <c r="I262" i="13"/>
  <c r="H262" i="13"/>
  <c r="G262" i="13"/>
  <c r="E262" i="13"/>
  <c r="F261" i="13"/>
  <c r="F257" i="13" s="1"/>
  <c r="F273" i="13" s="1"/>
  <c r="E261" i="13"/>
  <c r="E257" i="13" s="1"/>
  <c r="E273" i="13" s="1"/>
  <c r="F260" i="13"/>
  <c r="F256" i="13" s="1"/>
  <c r="F272" i="13" s="1"/>
  <c r="E260" i="13"/>
  <c r="E256" i="13" s="1"/>
  <c r="E272" i="13" s="1"/>
  <c r="F259" i="13"/>
  <c r="F255" i="13" s="1"/>
  <c r="E259" i="13"/>
  <c r="E255" i="13" s="1"/>
  <c r="K258" i="13"/>
  <c r="K270" i="13" s="1"/>
  <c r="J258" i="13"/>
  <c r="J270" i="13" s="1"/>
  <c r="I258" i="13"/>
  <c r="I270" i="13" s="1"/>
  <c r="H258" i="13"/>
  <c r="H270" i="13" s="1"/>
  <c r="G258" i="13"/>
  <c r="G270" i="13" s="1"/>
  <c r="G162" i="13"/>
  <c r="E171" i="12" s="1"/>
  <c r="H162" i="13"/>
  <c r="E172" i="12" s="1"/>
  <c r="I162" i="13"/>
  <c r="E173" i="12" s="1"/>
  <c r="J162" i="13"/>
  <c r="E174" i="12" s="1"/>
  <c r="K162" i="13"/>
  <c r="E175" i="12" s="1"/>
  <c r="G161" i="13"/>
  <c r="H161" i="13"/>
  <c r="I161" i="13"/>
  <c r="J161" i="13"/>
  <c r="K161" i="13"/>
  <c r="G160" i="13"/>
  <c r="H160" i="13"/>
  <c r="I160" i="13"/>
  <c r="J160" i="13"/>
  <c r="K160" i="13"/>
  <c r="F174" i="13"/>
  <c r="E174" i="13"/>
  <c r="F173" i="13"/>
  <c r="E173" i="13"/>
  <c r="F172" i="13"/>
  <c r="E172" i="13"/>
  <c r="K171" i="13"/>
  <c r="J171" i="13"/>
  <c r="I171" i="13"/>
  <c r="H171" i="13"/>
  <c r="G171" i="13"/>
  <c r="G195" i="13"/>
  <c r="H195" i="13"/>
  <c r="I195" i="13"/>
  <c r="J195" i="13"/>
  <c r="K195" i="13"/>
  <c r="G194" i="13"/>
  <c r="H194" i="13"/>
  <c r="I194" i="13"/>
  <c r="J194" i="13"/>
  <c r="K194" i="13"/>
  <c r="G193" i="13"/>
  <c r="H193" i="13"/>
  <c r="I193" i="13"/>
  <c r="J193" i="13"/>
  <c r="K193" i="13"/>
  <c r="G183" i="13"/>
  <c r="H183" i="13"/>
  <c r="I183" i="13"/>
  <c r="J183" i="13"/>
  <c r="K183" i="13"/>
  <c r="G182" i="13"/>
  <c r="H182" i="13"/>
  <c r="I182" i="13"/>
  <c r="J182" i="13"/>
  <c r="K182" i="13"/>
  <c r="G181" i="13"/>
  <c r="H181" i="13"/>
  <c r="I181" i="13"/>
  <c r="J181" i="13"/>
  <c r="K181" i="13"/>
  <c r="F199" i="13"/>
  <c r="F195" i="13" s="1"/>
  <c r="E199" i="13"/>
  <c r="E195" i="13" s="1"/>
  <c r="F198" i="13"/>
  <c r="E198" i="13"/>
  <c r="E194" i="13" s="1"/>
  <c r="F197" i="13"/>
  <c r="F193" i="13" s="1"/>
  <c r="E197" i="13"/>
  <c r="K196" i="13"/>
  <c r="J196" i="13"/>
  <c r="I196" i="13"/>
  <c r="H196" i="13"/>
  <c r="G196" i="13"/>
  <c r="F191" i="13"/>
  <c r="E191" i="13"/>
  <c r="F190" i="13"/>
  <c r="E190" i="13"/>
  <c r="F189" i="13"/>
  <c r="E189" i="13"/>
  <c r="K188" i="13"/>
  <c r="J188" i="13"/>
  <c r="I188" i="13"/>
  <c r="H188" i="13"/>
  <c r="G188" i="13"/>
  <c r="F187" i="13"/>
  <c r="E187" i="13"/>
  <c r="F186" i="13"/>
  <c r="E186" i="13"/>
  <c r="F185" i="13"/>
  <c r="E185" i="13"/>
  <c r="K184" i="13"/>
  <c r="J184" i="13"/>
  <c r="I184" i="13"/>
  <c r="H184" i="13"/>
  <c r="G184" i="13"/>
  <c r="E295" i="12"/>
  <c r="E294" i="12" l="1"/>
  <c r="E170" i="12"/>
  <c r="F258" i="13"/>
  <c r="F270" i="13" s="1"/>
  <c r="E258" i="13"/>
  <c r="E270" i="13" s="1"/>
  <c r="E254" i="13"/>
  <c r="E271" i="13"/>
  <c r="F271" i="13"/>
  <c r="F254" i="13"/>
  <c r="E183" i="13"/>
  <c r="K201" i="13"/>
  <c r="G201" i="13"/>
  <c r="H202" i="13"/>
  <c r="I192" i="13"/>
  <c r="E181" i="13"/>
  <c r="I203" i="13"/>
  <c r="F182" i="13"/>
  <c r="F181" i="13"/>
  <c r="F201" i="13" s="1"/>
  <c r="G202" i="13"/>
  <c r="E196" i="13"/>
  <c r="H192" i="13"/>
  <c r="F183" i="13"/>
  <c r="F203" i="13" s="1"/>
  <c r="J201" i="13"/>
  <c r="K202" i="13"/>
  <c r="H203" i="13"/>
  <c r="E188" i="13"/>
  <c r="E203" i="13"/>
  <c r="I201" i="13"/>
  <c r="K203" i="13"/>
  <c r="G203" i="13"/>
  <c r="F184" i="13"/>
  <c r="E184" i="13"/>
  <c r="F196" i="13"/>
  <c r="J192" i="13"/>
  <c r="F171" i="13"/>
  <c r="J202" i="13"/>
  <c r="I180" i="13"/>
  <c r="H201" i="13"/>
  <c r="I202" i="13"/>
  <c r="J203" i="13"/>
  <c r="K192" i="13"/>
  <c r="G192" i="13"/>
  <c r="E171" i="13"/>
  <c r="E182" i="13"/>
  <c r="E202" i="13" s="1"/>
  <c r="F194" i="13"/>
  <c r="E193" i="13"/>
  <c r="E192" i="13" s="1"/>
  <c r="J180" i="13"/>
  <c r="G180" i="13"/>
  <c r="K180" i="13"/>
  <c r="H180" i="13"/>
  <c r="F188" i="13"/>
  <c r="E307" i="12" l="1"/>
  <c r="E283" i="12"/>
  <c r="E297" i="12"/>
  <c r="E288" i="12"/>
  <c r="E300" i="12"/>
  <c r="E287" i="12"/>
  <c r="E299" i="12"/>
  <c r="E293" i="12"/>
  <c r="E290" i="12"/>
  <c r="E302" i="12"/>
  <c r="E291" i="12"/>
  <c r="E303" i="12"/>
  <c r="E296" i="12"/>
  <c r="E306" i="12"/>
  <c r="E282" i="12"/>
  <c r="F202" i="13"/>
  <c r="H200" i="13"/>
  <c r="G200" i="13"/>
  <c r="I200" i="13"/>
  <c r="J200" i="13"/>
  <c r="F180" i="13"/>
  <c r="K200" i="13"/>
  <c r="E180" i="13"/>
  <c r="E270" i="12"/>
  <c r="F192" i="13"/>
  <c r="E201" i="13"/>
  <c r="E200" i="13" s="1"/>
  <c r="E272" i="12"/>
  <c r="E301" i="12"/>
  <c r="E298" i="12" l="1"/>
  <c r="E309" i="12"/>
  <c r="E285" i="12"/>
  <c r="E292" i="12"/>
  <c r="E284" i="12"/>
  <c r="E281" i="12"/>
  <c r="F200" i="13"/>
  <c r="E278" i="12"/>
  <c r="E279" i="12"/>
  <c r="E280" i="12" l="1"/>
  <c r="E273" i="12"/>
  <c r="E275" i="12"/>
  <c r="E308" i="12" l="1"/>
  <c r="E289" i="12"/>
  <c r="E286" i="12" s="1"/>
  <c r="E305" i="12" l="1"/>
  <c r="E304" i="12" s="1"/>
  <c r="E271" i="12" l="1"/>
  <c r="E268" i="12" s="1"/>
  <c r="E277" i="12"/>
  <c r="E276" i="12"/>
  <c r="E274" i="12" l="1"/>
  <c r="G178" i="13" l="1"/>
  <c r="E195" i="12" s="1"/>
  <c r="H178" i="13"/>
  <c r="E196" i="12" s="1"/>
  <c r="J178" i="13"/>
  <c r="E198" i="12" s="1"/>
  <c r="K178" i="13"/>
  <c r="E199" i="12" s="1"/>
  <c r="F170" i="13"/>
  <c r="E170" i="13"/>
  <c r="F169" i="13"/>
  <c r="E169" i="13"/>
  <c r="F168" i="13"/>
  <c r="E168" i="13"/>
  <c r="K167" i="13"/>
  <c r="J167" i="13"/>
  <c r="I167" i="13"/>
  <c r="H167" i="13"/>
  <c r="G167" i="13"/>
  <c r="F166" i="13"/>
  <c r="E166" i="13"/>
  <c r="F165" i="13"/>
  <c r="E165" i="13"/>
  <c r="F164" i="13"/>
  <c r="E164" i="13"/>
  <c r="K163" i="13"/>
  <c r="J163" i="13"/>
  <c r="I163" i="13"/>
  <c r="H163" i="13"/>
  <c r="G163" i="13"/>
  <c r="F158" i="13"/>
  <c r="E158" i="13"/>
  <c r="F157" i="13"/>
  <c r="E157" i="13"/>
  <c r="F156" i="13"/>
  <c r="E156" i="13"/>
  <c r="K155" i="13"/>
  <c r="J155" i="13"/>
  <c r="I155" i="13"/>
  <c r="H155" i="13"/>
  <c r="G155" i="13"/>
  <c r="F154" i="13"/>
  <c r="E154" i="13"/>
  <c r="F153" i="13"/>
  <c r="E153" i="13"/>
  <c r="F152" i="13"/>
  <c r="E152" i="13"/>
  <c r="K151" i="13"/>
  <c r="E163" i="12" s="1"/>
  <c r="J151" i="13"/>
  <c r="E162" i="12" s="1"/>
  <c r="I151" i="13"/>
  <c r="E161" i="12" s="1"/>
  <c r="H151" i="13"/>
  <c r="E160" i="12" s="1"/>
  <c r="G151" i="13"/>
  <c r="E159" i="12" s="1"/>
  <c r="F150" i="13"/>
  <c r="E150" i="13"/>
  <c r="F149" i="13"/>
  <c r="E149" i="13"/>
  <c r="F148" i="13"/>
  <c r="E148" i="13"/>
  <c r="K147" i="13"/>
  <c r="J147" i="13"/>
  <c r="I147" i="13"/>
  <c r="H147" i="13"/>
  <c r="G147" i="13"/>
  <c r="F146" i="13"/>
  <c r="E146" i="13"/>
  <c r="F145" i="13"/>
  <c r="E145" i="13"/>
  <c r="F144" i="13"/>
  <c r="E144" i="13"/>
  <c r="K143" i="13"/>
  <c r="J143" i="13"/>
  <c r="I143" i="13"/>
  <c r="H143" i="13"/>
  <c r="G143" i="13"/>
  <c r="F142" i="13"/>
  <c r="E142" i="13"/>
  <c r="F141" i="13"/>
  <c r="E141" i="13"/>
  <c r="F140" i="13"/>
  <c r="E140" i="13"/>
  <c r="K139" i="13"/>
  <c r="J139" i="13"/>
  <c r="I139" i="13"/>
  <c r="H139" i="13"/>
  <c r="G139" i="13"/>
  <c r="F138" i="13"/>
  <c r="E138" i="13"/>
  <c r="F137" i="13"/>
  <c r="E137" i="13"/>
  <c r="F136" i="13"/>
  <c r="E136" i="13"/>
  <c r="K135" i="13"/>
  <c r="J135" i="13"/>
  <c r="I135" i="13"/>
  <c r="H135" i="13"/>
  <c r="G135" i="13"/>
  <c r="F134" i="13"/>
  <c r="E134" i="13"/>
  <c r="F133" i="13"/>
  <c r="E133" i="13"/>
  <c r="F132" i="13"/>
  <c r="E132" i="13"/>
  <c r="K131" i="13"/>
  <c r="J131" i="13"/>
  <c r="I131" i="13"/>
  <c r="H131" i="13"/>
  <c r="G131" i="13"/>
  <c r="K130" i="13"/>
  <c r="J130" i="13"/>
  <c r="I130" i="13"/>
  <c r="H130" i="13"/>
  <c r="G130" i="13"/>
  <c r="K129" i="13"/>
  <c r="K125" i="13" s="1"/>
  <c r="K177" i="13" s="1"/>
  <c r="J129" i="13"/>
  <c r="J125" i="13" s="1"/>
  <c r="J177" i="13" s="1"/>
  <c r="I129" i="13"/>
  <c r="H129" i="13"/>
  <c r="H125" i="13" s="1"/>
  <c r="H177" i="13" s="1"/>
  <c r="G129" i="13"/>
  <c r="G125" i="13" s="1"/>
  <c r="G177" i="13" s="1"/>
  <c r="K128" i="13"/>
  <c r="K124" i="13" s="1"/>
  <c r="J128" i="13"/>
  <c r="J124" i="13" s="1"/>
  <c r="J176" i="13" s="1"/>
  <c r="I128" i="13"/>
  <c r="I124" i="13" s="1"/>
  <c r="H128" i="13"/>
  <c r="G128" i="13"/>
  <c r="G124" i="13" s="1"/>
  <c r="F121" i="13"/>
  <c r="G121" i="13"/>
  <c r="H121" i="13"/>
  <c r="I121" i="13"/>
  <c r="J121" i="13"/>
  <c r="K121" i="13"/>
  <c r="F117" i="13"/>
  <c r="E117" i="13"/>
  <c r="F116" i="13"/>
  <c r="E116" i="13"/>
  <c r="F115" i="13"/>
  <c r="E115" i="13"/>
  <c r="K114" i="13"/>
  <c r="J114" i="13"/>
  <c r="I114" i="13"/>
  <c r="H114" i="13"/>
  <c r="G114" i="13"/>
  <c r="F113" i="13"/>
  <c r="E113" i="13"/>
  <c r="F112" i="13"/>
  <c r="E112" i="13"/>
  <c r="F111" i="13"/>
  <c r="E111" i="13"/>
  <c r="K110" i="13"/>
  <c r="J110" i="13"/>
  <c r="I110" i="13"/>
  <c r="H110" i="13"/>
  <c r="G110" i="13"/>
  <c r="F109" i="13"/>
  <c r="E109" i="13"/>
  <c r="F108" i="13"/>
  <c r="E108" i="13"/>
  <c r="F107" i="13"/>
  <c r="E107" i="13"/>
  <c r="K106" i="13"/>
  <c r="J106" i="13"/>
  <c r="I106" i="13"/>
  <c r="H106" i="13"/>
  <c r="G106" i="13"/>
  <c r="F105" i="13"/>
  <c r="E105" i="13"/>
  <c r="F104" i="13"/>
  <c r="E104" i="13"/>
  <c r="F103" i="13"/>
  <c r="E103" i="13"/>
  <c r="K102" i="13"/>
  <c r="J102" i="13"/>
  <c r="I102" i="13"/>
  <c r="H102" i="13"/>
  <c r="G102" i="13"/>
  <c r="F101" i="13"/>
  <c r="E101" i="13"/>
  <c r="F100" i="13"/>
  <c r="E100" i="13"/>
  <c r="F99" i="13"/>
  <c r="E99" i="13"/>
  <c r="K98" i="13"/>
  <c r="J98" i="13"/>
  <c r="I98" i="13"/>
  <c r="H98" i="13"/>
  <c r="G98" i="13"/>
  <c r="F97" i="13"/>
  <c r="E97" i="13"/>
  <c r="F96" i="13"/>
  <c r="E96" i="13"/>
  <c r="F95" i="13"/>
  <c r="E95" i="13"/>
  <c r="K94" i="13"/>
  <c r="J94" i="13"/>
  <c r="I94" i="13"/>
  <c r="H94" i="13"/>
  <c r="G94" i="13"/>
  <c r="F93" i="13"/>
  <c r="E93" i="13"/>
  <c r="F92" i="13"/>
  <c r="E92" i="13"/>
  <c r="F91" i="13"/>
  <c r="E91" i="13"/>
  <c r="K90" i="13"/>
  <c r="J90" i="13"/>
  <c r="I90" i="13"/>
  <c r="H90" i="13"/>
  <c r="G90" i="13"/>
  <c r="F89" i="13"/>
  <c r="E89" i="13"/>
  <c r="F88" i="13"/>
  <c r="E88" i="13"/>
  <c r="F87" i="13"/>
  <c r="E87" i="13"/>
  <c r="K86" i="13"/>
  <c r="J86" i="13"/>
  <c r="I86" i="13"/>
  <c r="H86" i="13"/>
  <c r="G86" i="13"/>
  <c r="K85" i="13"/>
  <c r="E102" i="12" s="1"/>
  <c r="J85" i="13"/>
  <c r="E101" i="12" s="1"/>
  <c r="I85" i="13"/>
  <c r="E100" i="12" s="1"/>
  <c r="H85" i="13"/>
  <c r="E99" i="12" s="1"/>
  <c r="G85" i="13"/>
  <c r="E98" i="12" s="1"/>
  <c r="K84" i="13"/>
  <c r="J84" i="13"/>
  <c r="I84" i="13"/>
  <c r="H84" i="13"/>
  <c r="G84" i="13"/>
  <c r="K83" i="13"/>
  <c r="J83" i="13"/>
  <c r="I83" i="13"/>
  <c r="H83" i="13"/>
  <c r="G83" i="13"/>
  <c r="F72" i="13"/>
  <c r="E72" i="13"/>
  <c r="F71" i="13"/>
  <c r="E71" i="13"/>
  <c r="F70" i="13"/>
  <c r="E70" i="13"/>
  <c r="K69" i="13"/>
  <c r="J69" i="13"/>
  <c r="I69" i="13"/>
  <c r="H69" i="13"/>
  <c r="G69" i="13"/>
  <c r="F68" i="13"/>
  <c r="E68" i="13"/>
  <c r="F67" i="13"/>
  <c r="E67" i="13"/>
  <c r="F66" i="13"/>
  <c r="E66" i="13"/>
  <c r="K65" i="13"/>
  <c r="J65" i="13"/>
  <c r="I65" i="13"/>
  <c r="H65" i="13"/>
  <c r="G65" i="13"/>
  <c r="F64" i="13"/>
  <c r="E64" i="13"/>
  <c r="F63" i="13"/>
  <c r="E63" i="13"/>
  <c r="F62" i="13"/>
  <c r="E62" i="13"/>
  <c r="K61" i="13"/>
  <c r="J61" i="13"/>
  <c r="I61" i="13"/>
  <c r="H61" i="13"/>
  <c r="G61" i="13"/>
  <c r="F60" i="13"/>
  <c r="E60" i="13"/>
  <c r="F59" i="13"/>
  <c r="E59" i="13"/>
  <c r="F58" i="13"/>
  <c r="E58" i="13"/>
  <c r="K57" i="13"/>
  <c r="J57" i="13"/>
  <c r="I57" i="13"/>
  <c r="H57" i="13"/>
  <c r="G57" i="13"/>
  <c r="F56" i="13"/>
  <c r="E56" i="13"/>
  <c r="F55" i="13"/>
  <c r="E55" i="13"/>
  <c r="F54" i="13"/>
  <c r="E54" i="13"/>
  <c r="K53" i="13"/>
  <c r="J53" i="13"/>
  <c r="I53" i="13"/>
  <c r="H53" i="13"/>
  <c r="G53" i="13"/>
  <c r="F52" i="13"/>
  <c r="E52" i="13"/>
  <c r="F51" i="13"/>
  <c r="E51" i="13"/>
  <c r="F50" i="13"/>
  <c r="E50" i="13"/>
  <c r="K49" i="13"/>
  <c r="J49" i="13"/>
  <c r="I49" i="13"/>
  <c r="H49" i="13"/>
  <c r="G49" i="13"/>
  <c r="F48" i="13"/>
  <c r="E48" i="13"/>
  <c r="F47" i="13"/>
  <c r="E47" i="13"/>
  <c r="F46" i="13"/>
  <c r="E46" i="13"/>
  <c r="K45" i="13"/>
  <c r="J45" i="13"/>
  <c r="I45" i="13"/>
  <c r="H45" i="13"/>
  <c r="G45" i="13"/>
  <c r="G36" i="13"/>
  <c r="H36" i="13"/>
  <c r="I36" i="13"/>
  <c r="J36" i="13"/>
  <c r="K36" i="13"/>
  <c r="G35" i="13"/>
  <c r="H35" i="13"/>
  <c r="I35" i="13"/>
  <c r="J35" i="13"/>
  <c r="K35" i="13"/>
  <c r="G34" i="13"/>
  <c r="H34" i="13"/>
  <c r="I34" i="13"/>
  <c r="J34" i="13"/>
  <c r="K34" i="13"/>
  <c r="F40" i="13"/>
  <c r="E40" i="13"/>
  <c r="F39" i="13"/>
  <c r="E39" i="13"/>
  <c r="F38" i="13"/>
  <c r="E38" i="13"/>
  <c r="K37" i="13"/>
  <c r="J37" i="13"/>
  <c r="I37" i="13"/>
  <c r="H37" i="13"/>
  <c r="G37" i="13"/>
  <c r="F44" i="13"/>
  <c r="E44" i="13"/>
  <c r="F43" i="13"/>
  <c r="E43" i="13"/>
  <c r="F42" i="13"/>
  <c r="E42" i="13"/>
  <c r="K41" i="13"/>
  <c r="J41" i="13"/>
  <c r="I41" i="13"/>
  <c r="H41" i="13"/>
  <c r="G41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E23" i="13"/>
  <c r="F22" i="13"/>
  <c r="E22" i="13"/>
  <c r="F21" i="13"/>
  <c r="E21" i="13"/>
  <c r="K20" i="13"/>
  <c r="J20" i="13"/>
  <c r="I20" i="13"/>
  <c r="H20" i="13"/>
  <c r="G20" i="13"/>
  <c r="E97" i="12" l="1"/>
  <c r="E158" i="12"/>
  <c r="H30" i="13"/>
  <c r="H74" i="13" s="1"/>
  <c r="E26" i="12"/>
  <c r="I31" i="13"/>
  <c r="I75" i="13" s="1"/>
  <c r="E33" i="12"/>
  <c r="J32" i="13"/>
  <c r="E40" i="12"/>
  <c r="J79" i="13"/>
  <c r="J78" i="13" s="1"/>
  <c r="E89" i="12"/>
  <c r="I80" i="13"/>
  <c r="I120" i="13" s="1"/>
  <c r="E94" i="12"/>
  <c r="K30" i="13"/>
  <c r="K74" i="13" s="1"/>
  <c r="E29" i="12"/>
  <c r="G30" i="13"/>
  <c r="G29" i="13" s="1"/>
  <c r="E25" i="12"/>
  <c r="H31" i="13"/>
  <c r="E32" i="12"/>
  <c r="I32" i="13"/>
  <c r="E39" i="12"/>
  <c r="G79" i="13"/>
  <c r="G119" i="13" s="1"/>
  <c r="E86" i="12"/>
  <c r="K79" i="13"/>
  <c r="K119" i="13" s="1"/>
  <c r="E90" i="12"/>
  <c r="J80" i="13"/>
  <c r="J120" i="13" s="1"/>
  <c r="E95" i="12"/>
  <c r="J30" i="13"/>
  <c r="J74" i="13" s="1"/>
  <c r="E28" i="12"/>
  <c r="K31" i="13"/>
  <c r="K75" i="13" s="1"/>
  <c r="E35" i="12"/>
  <c r="G31" i="13"/>
  <c r="G75" i="13" s="1"/>
  <c r="E31" i="12"/>
  <c r="H32" i="13"/>
  <c r="E38" i="12"/>
  <c r="H79" i="13"/>
  <c r="E87" i="12"/>
  <c r="G80" i="13"/>
  <c r="G120" i="13" s="1"/>
  <c r="E92" i="12"/>
  <c r="K80" i="13"/>
  <c r="K120" i="13" s="1"/>
  <c r="E96" i="12"/>
  <c r="I30" i="13"/>
  <c r="I74" i="13" s="1"/>
  <c r="E27" i="12"/>
  <c r="J31" i="13"/>
  <c r="J75" i="13" s="1"/>
  <c r="E34" i="12"/>
  <c r="K32" i="13"/>
  <c r="E41" i="12"/>
  <c r="G32" i="13"/>
  <c r="E37" i="12"/>
  <c r="I79" i="13"/>
  <c r="I119" i="13" s="1"/>
  <c r="E88" i="12"/>
  <c r="H80" i="13"/>
  <c r="H120" i="13" s="1"/>
  <c r="E93" i="12"/>
  <c r="F160" i="13"/>
  <c r="F162" i="13"/>
  <c r="E162" i="13"/>
  <c r="F84" i="13"/>
  <c r="F80" i="13" s="1"/>
  <c r="F120" i="13" s="1"/>
  <c r="E130" i="13"/>
  <c r="E126" i="13" s="1"/>
  <c r="F161" i="13"/>
  <c r="E94" i="13"/>
  <c r="F167" i="13"/>
  <c r="E161" i="13"/>
  <c r="E163" i="13"/>
  <c r="E160" i="13"/>
  <c r="E85" i="13"/>
  <c r="E81" i="13" s="1"/>
  <c r="E121" i="13" s="1"/>
  <c r="E129" i="13"/>
  <c r="E125" i="13" s="1"/>
  <c r="E90" i="13"/>
  <c r="F98" i="13"/>
  <c r="E135" i="13"/>
  <c r="E143" i="13"/>
  <c r="F147" i="13"/>
  <c r="F83" i="13"/>
  <c r="F79" i="13" s="1"/>
  <c r="F119" i="13" s="1"/>
  <c r="F85" i="13"/>
  <c r="E151" i="13"/>
  <c r="E114" i="13"/>
  <c r="E84" i="13"/>
  <c r="E80" i="13" s="1"/>
  <c r="E120" i="13" s="1"/>
  <c r="F129" i="13"/>
  <c r="F125" i="13" s="1"/>
  <c r="E177" i="13"/>
  <c r="E131" i="13"/>
  <c r="F135" i="13"/>
  <c r="E155" i="13"/>
  <c r="E167" i="13"/>
  <c r="I127" i="13"/>
  <c r="F139" i="13"/>
  <c r="F130" i="13"/>
  <c r="K159" i="13"/>
  <c r="F178" i="13"/>
  <c r="E128" i="13"/>
  <c r="J127" i="13"/>
  <c r="E139" i="13"/>
  <c r="F143" i="13"/>
  <c r="F163" i="13"/>
  <c r="K176" i="13"/>
  <c r="K123" i="13"/>
  <c r="K175" i="13" s="1"/>
  <c r="I176" i="13"/>
  <c r="G176" i="13"/>
  <c r="G123" i="13"/>
  <c r="F131" i="13"/>
  <c r="K127" i="13"/>
  <c r="H127" i="13"/>
  <c r="I125" i="13"/>
  <c r="I177" i="13" s="1"/>
  <c r="F155" i="13"/>
  <c r="J159" i="13"/>
  <c r="I159" i="13"/>
  <c r="I178" i="13"/>
  <c r="E197" i="12" s="1"/>
  <c r="E194" i="12" s="1"/>
  <c r="H124" i="13"/>
  <c r="J123" i="13"/>
  <c r="G127" i="13"/>
  <c r="F128" i="13"/>
  <c r="F124" i="13" s="1"/>
  <c r="G159" i="13"/>
  <c r="H159" i="13"/>
  <c r="H78" i="13"/>
  <c r="H119" i="13"/>
  <c r="I78" i="13"/>
  <c r="G82" i="13"/>
  <c r="G118" i="13" s="1"/>
  <c r="F49" i="13"/>
  <c r="E53" i="13"/>
  <c r="F57" i="13"/>
  <c r="E69" i="13"/>
  <c r="E147" i="13"/>
  <c r="K82" i="13"/>
  <c r="K118" i="13" s="1"/>
  <c r="E83" i="13"/>
  <c r="E79" i="13" s="1"/>
  <c r="F106" i="13"/>
  <c r="E110" i="13"/>
  <c r="F151" i="13"/>
  <c r="F37" i="13"/>
  <c r="F90" i="13"/>
  <c r="F94" i="13"/>
  <c r="E106" i="13"/>
  <c r="E102" i="13"/>
  <c r="H82" i="13"/>
  <c r="H118" i="13" s="1"/>
  <c r="J82" i="13"/>
  <c r="J118" i="13" s="1"/>
  <c r="H75" i="13"/>
  <c r="H29" i="13"/>
  <c r="F86" i="13"/>
  <c r="F34" i="13"/>
  <c r="F30" i="13" s="1"/>
  <c r="E49" i="13"/>
  <c r="I82" i="13"/>
  <c r="I118" i="13" s="1"/>
  <c r="E98" i="13"/>
  <c r="F102" i="13"/>
  <c r="F110" i="13"/>
  <c r="E45" i="13"/>
  <c r="E86" i="13"/>
  <c r="F114" i="13"/>
  <c r="J33" i="13"/>
  <c r="J73" i="13" s="1"/>
  <c r="E57" i="13"/>
  <c r="F45" i="13"/>
  <c r="E35" i="13"/>
  <c r="E31" i="13" s="1"/>
  <c r="E75" i="13" s="1"/>
  <c r="I33" i="13"/>
  <c r="I73" i="13" s="1"/>
  <c r="F41" i="13"/>
  <c r="E37" i="13"/>
  <c r="E36" i="13"/>
  <c r="E32" i="13" s="1"/>
  <c r="E76" i="13" s="1"/>
  <c r="F61" i="13"/>
  <c r="E65" i="13"/>
  <c r="F36" i="13"/>
  <c r="F32" i="13" s="1"/>
  <c r="F53" i="13"/>
  <c r="E61" i="13"/>
  <c r="F65" i="13"/>
  <c r="F69" i="13"/>
  <c r="E34" i="13"/>
  <c r="F35" i="13"/>
  <c r="F31" i="13" s="1"/>
  <c r="F75" i="13" s="1"/>
  <c r="I24" i="13"/>
  <c r="E41" i="13"/>
  <c r="K33" i="13"/>
  <c r="K73" i="13" s="1"/>
  <c r="G33" i="13"/>
  <c r="G73" i="13" s="1"/>
  <c r="H33" i="13"/>
  <c r="H73" i="13" s="1"/>
  <c r="E20" i="13"/>
  <c r="I12" i="13"/>
  <c r="I25" i="13"/>
  <c r="F20" i="13"/>
  <c r="J119" i="13" l="1"/>
  <c r="G78" i="13"/>
  <c r="K78" i="13"/>
  <c r="J275" i="13"/>
  <c r="J29" i="13"/>
  <c r="G74" i="13"/>
  <c r="K275" i="13"/>
  <c r="G275" i="13"/>
  <c r="K274" i="13"/>
  <c r="I275" i="13"/>
  <c r="I29" i="13"/>
  <c r="K29" i="13"/>
  <c r="E36" i="12"/>
  <c r="E30" i="12"/>
  <c r="E85" i="12"/>
  <c r="E91" i="12"/>
  <c r="E24" i="12"/>
  <c r="E127" i="12"/>
  <c r="F82" i="13"/>
  <c r="F118" i="13" s="1"/>
  <c r="E178" i="13"/>
  <c r="F177" i="13"/>
  <c r="E127" i="13"/>
  <c r="E124" i="13"/>
  <c r="E176" i="13" s="1"/>
  <c r="E82" i="13"/>
  <c r="J175" i="13"/>
  <c r="J274" i="13" s="1"/>
  <c r="E159" i="13"/>
  <c r="F159" i="13"/>
  <c r="I123" i="13"/>
  <c r="I175" i="13" s="1"/>
  <c r="I274" i="13" s="1"/>
  <c r="F176" i="13"/>
  <c r="F123" i="13"/>
  <c r="G175" i="13"/>
  <c r="G274" i="13" s="1"/>
  <c r="F127" i="13"/>
  <c r="H176" i="13"/>
  <c r="H275" i="13" s="1"/>
  <c r="H123" i="13"/>
  <c r="H175" i="13" s="1"/>
  <c r="H274" i="13" s="1"/>
  <c r="E118" i="13"/>
  <c r="E78" i="13"/>
  <c r="E119" i="13"/>
  <c r="F78" i="13"/>
  <c r="F33" i="13"/>
  <c r="F73" i="13" s="1"/>
  <c r="E33" i="13"/>
  <c r="E73" i="13" s="1"/>
  <c r="E30" i="13"/>
  <c r="F29" i="13"/>
  <c r="F74" i="13"/>
  <c r="F275" i="13" l="1"/>
  <c r="E123" i="13"/>
  <c r="E175" i="13" s="1"/>
  <c r="E274" i="13" s="1"/>
  <c r="F175" i="13"/>
  <c r="F274" i="13" s="1"/>
  <c r="E74" i="13"/>
  <c r="E275" i="13" s="1"/>
  <c r="E29" i="13"/>
  <c r="F17" i="13" l="1"/>
  <c r="F13" i="13" s="1"/>
  <c r="F25" i="13" s="1"/>
  <c r="F18" i="13"/>
  <c r="F14" i="13" s="1"/>
  <c r="F26" i="13" s="1"/>
  <c r="E18" i="13"/>
  <c r="E14" i="13" s="1"/>
  <c r="E26" i="13" s="1"/>
  <c r="E17" i="13"/>
  <c r="E13" i="13" s="1"/>
  <c r="E25" i="13" s="1"/>
  <c r="G16" i="7" l="1"/>
  <c r="H16" i="7"/>
  <c r="I16" i="7"/>
  <c r="J16" i="7"/>
  <c r="K16" i="7"/>
  <c r="F16" i="7"/>
  <c r="J15" i="19"/>
  <c r="G19" i="19"/>
  <c r="H19" i="19"/>
  <c r="I19" i="19"/>
  <c r="J19" i="19"/>
  <c r="K19" i="19"/>
  <c r="F19" i="19"/>
  <c r="I12" i="19" l="1"/>
  <c r="H12" i="19"/>
  <c r="G12" i="19"/>
  <c r="I15" i="19"/>
  <c r="H15" i="19"/>
  <c r="G15" i="19"/>
  <c r="J12" i="19"/>
  <c r="F12" i="19"/>
  <c r="J12" i="5"/>
  <c r="I12" i="5"/>
  <c r="H12" i="5"/>
  <c r="G12" i="5"/>
  <c r="G16" i="2"/>
  <c r="G21" i="3"/>
  <c r="H21" i="3"/>
  <c r="I21" i="3"/>
  <c r="F21" i="3"/>
  <c r="G15" i="3"/>
  <c r="H15" i="3"/>
  <c r="I15" i="3"/>
  <c r="J15" i="3"/>
  <c r="F15" i="3"/>
  <c r="C38" i="10" l="1"/>
  <c r="D38" i="10"/>
  <c r="E38" i="10"/>
  <c r="F38" i="10"/>
  <c r="G38" i="10"/>
  <c r="B36" i="10" l="1"/>
  <c r="B37" i="10"/>
  <c r="B35" i="10"/>
  <c r="B38" i="10" l="1"/>
  <c r="K16" i="8" l="1"/>
  <c r="L30" i="15" l="1"/>
  <c r="L29" i="15"/>
  <c r="I21" i="15"/>
  <c r="I30" i="15" s="1"/>
  <c r="J21" i="15"/>
  <c r="J30" i="15" s="1"/>
  <c r="K21" i="15"/>
  <c r="K30" i="15" s="1"/>
  <c r="I20" i="15"/>
  <c r="J20" i="15"/>
  <c r="K20" i="15"/>
  <c r="K29" i="15" s="1"/>
  <c r="H30" i="15"/>
  <c r="H19" i="15"/>
  <c r="H25" i="15"/>
  <c r="H22" i="15"/>
  <c r="J19" i="15" l="1"/>
  <c r="I29" i="15"/>
  <c r="I19" i="15"/>
  <c r="L28" i="15"/>
  <c r="I28" i="15"/>
  <c r="K28" i="15"/>
  <c r="J29" i="15"/>
  <c r="J28" i="15" s="1"/>
  <c r="H29" i="15"/>
  <c r="H28" i="15" s="1"/>
  <c r="G19" i="13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E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H76" i="13" l="1"/>
  <c r="K76" i="13"/>
  <c r="J76" i="13"/>
  <c r="F76" i="13"/>
  <c r="G76" i="13" l="1"/>
  <c r="I76" i="13"/>
  <c r="G16" i="8" l="1"/>
  <c r="G12" i="8" s="1"/>
  <c r="H16" i="8"/>
  <c r="H12" i="8" s="1"/>
  <c r="I16" i="8"/>
  <c r="I12" i="8" s="1"/>
  <c r="J16" i="8"/>
  <c r="J12" i="8" s="1"/>
  <c r="F16" i="8"/>
  <c r="F12" i="8" s="1"/>
  <c r="G12" i="7"/>
  <c r="H12" i="7"/>
  <c r="I12" i="7"/>
  <c r="J12" i="7"/>
  <c r="F12" i="7"/>
  <c r="J19" i="5"/>
  <c r="J15" i="5" s="1"/>
  <c r="I19" i="5"/>
  <c r="I15" i="5" s="1"/>
  <c r="H19" i="5"/>
  <c r="H15" i="5" s="1"/>
  <c r="G19" i="5"/>
  <c r="G15" i="5" s="1"/>
  <c r="F19" i="5"/>
  <c r="F15" i="5" s="1"/>
  <c r="J16" i="4"/>
  <c r="J12" i="4" s="1"/>
  <c r="I16" i="4"/>
  <c r="I12" i="4" s="1"/>
  <c r="H16" i="4"/>
  <c r="H12" i="4" s="1"/>
  <c r="G16" i="4"/>
  <c r="G12" i="4" s="1"/>
  <c r="F16" i="4"/>
  <c r="F12" i="4" s="1"/>
  <c r="J16" i="2"/>
  <c r="J12" i="2" s="1"/>
  <c r="I16" i="2"/>
  <c r="I12" i="2" s="1"/>
  <c r="H16" i="2"/>
  <c r="G12" i="2"/>
  <c r="F12" i="2"/>
  <c r="H12" i="2" l="1"/>
  <c r="K16" i="2"/>
  <c r="K19" i="5"/>
  <c r="K16" i="4"/>
  <c r="G12" i="3"/>
  <c r="H12" i="3"/>
  <c r="I12" i="3"/>
  <c r="J12" i="3"/>
  <c r="F12" i="3"/>
</calcChain>
</file>

<file path=xl/sharedStrings.xml><?xml version="1.0" encoding="utf-8"?>
<sst xmlns="http://schemas.openxmlformats.org/spreadsheetml/2006/main" count="1791" uniqueCount="388">
  <si>
    <t>Приложение № 1</t>
  </si>
  <si>
    <t xml:space="preserve"> к муниципальной программе «Развитие культуры </t>
  </si>
  <si>
    <t xml:space="preserve">ПЛАНИРУЕМЫЕ РЕЗУЛЬТАТЫ РЕАЛИЗАЦИИ МУНИЦИПАЛЬНОЙ ПРОГРАММЫ </t>
  </si>
  <si>
    <t>N п/п</t>
  </si>
  <si>
    <t>Единица измерения</t>
  </si>
  <si>
    <t>1.</t>
  </si>
  <si>
    <t>Процент по отношению к базовому году</t>
  </si>
  <si>
    <t>Процент</t>
  </si>
  <si>
    <t>Человек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</si>
  <si>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</si>
  <si>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Единиц</t>
  </si>
  <si>
    <t>Увеличение числа посетителей парков, %</t>
  </si>
  <si>
    <t>2018 год</t>
  </si>
  <si>
    <t>2019 год</t>
  </si>
  <si>
    <t>Приложение № 2</t>
  </si>
  <si>
    <t>ПАСПОРТ ПОДПРОГРАММЫ I</t>
  </si>
  <si>
    <t>На срок с 2015-2019гг.</t>
  </si>
  <si>
    <t xml:space="preserve">Муниципальный заказчик подпрограммы       </t>
  </si>
  <si>
    <t xml:space="preserve">Задача 1 подпрограммы             </t>
  </si>
  <si>
    <t>Отчетный (базовый) период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</si>
  <si>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</si>
  <si>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</si>
  <si>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</si>
  <si>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</si>
  <si>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</si>
  <si>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</si>
  <si>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>Наименование подпрограммы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</si>
  <si>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</si>
  <si>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</si>
  <si>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</si>
  <si>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</si>
  <si>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</si>
  <si>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</si>
  <si>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</si>
  <si>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</si>
  <si>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</si>
  <si>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Доля населения, участвующего в коллективах народного творчества и школах искусств, %</t>
  </si>
  <si>
    <t>Приложение № 6</t>
  </si>
  <si>
    <t>ПАСПОРТ ПОДПРОГРАММЫ V</t>
  </si>
  <si>
    <t xml:space="preserve">Задача 2 подпрограммы             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</si>
  <si>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</si>
  <si>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</si>
  <si>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</si>
  <si>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</si>
  <si>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Обеспечивающая подпрограмма</t>
  </si>
  <si>
    <t>ПАСПОРТ ПОДПРОГРАММЫ VII</t>
  </si>
  <si>
    <t>Доля фактического количества проведенных Комитетом по культуре процедур закупок в общем количестве запланированных процедур закупок – 100%</t>
  </si>
  <si>
    <t>Приложение № 9</t>
  </si>
  <si>
    <t xml:space="preserve"> Осуществление культурно-социальных функций - проведение культурно-массовых мероприятий, праздников, концертов</t>
  </si>
  <si>
    <t xml:space="preserve">  </t>
  </si>
  <si>
    <t xml:space="preserve">МУНИЦИПАЛЬНАЯ ПРОГРАММА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</si>
  <si>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</si>
  <si>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</si>
  <si>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</si>
  <si>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</si>
  <si>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</si>
  <si>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</si>
  <si>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</si>
  <si>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Средства бюджета Рузского муниципального района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</si>
  <si>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</si>
  <si>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</si>
  <si>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</si>
  <si>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</si>
  <si>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Не требует финансирования</t>
  </si>
  <si>
    <t>Строительство   новых объектов культуры и оформление земельных участков**</t>
  </si>
  <si>
    <t>Приобретение программного обеспечения</t>
  </si>
  <si>
    <t>Приобретение и установка оборудования, оргтехники, мебели</t>
  </si>
  <si>
    <t>Организация гастролей</t>
  </si>
  <si>
    <t>Поддержка издательской деятельности учреждений (полиграфическая и мультимедийная продукция)</t>
  </si>
  <si>
    <t>Мероприятия, направленные на снижение потребения теплоэнергии и водоснабжения</t>
  </si>
  <si>
    <t>Развитие комплекса инфраструктуры, техническое переоснащение парка. Модернизация парковой территории.</t>
  </si>
  <si>
    <t>Объем бюджетных ассигнований определяется на основании проектно-сметной документации.</t>
  </si>
  <si>
    <t xml:space="preserve">Наименование   мероприятия    
подпрограммы
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</si>
  <si>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</si>
  <si>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</si>
  <si>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Объем финансового обеспечения деятельности Комитета по культуре   Ро = Рфот + Рмз, где Ро – прогнозируемые расходы на обеспечение деятельности  Комитета по культуре;Рфот – прогнозируемые расходы на оплату труда работников  Комитета по культуре  и начисления на выплаты по оплате труда;Рмз – прогнозируемые расходы на материально-техническое обеспечение деятельности  Комитета по культуре, включая расходы на уплату налога на имущество организаций, определенные с учетом индексации расходов на оплату коммунальных услуг, расходов на увеличение стоимости материальных запасов</t>
  </si>
  <si>
    <t>Приложение № 11</t>
  </si>
  <si>
    <t>ПЕРЕЧЕНЬ МЕРОПРИЯТИЙ МУНИЦИПАЛЬНОЙ ПРОГРАММЫ РУЗСКОГО МУНИЦИПАЛЬНОГО РАЙОНА</t>
  </si>
  <si>
    <t xml:space="preserve">Итого         </t>
  </si>
  <si>
    <t>Комитет по культуре</t>
  </si>
  <si>
    <t xml:space="preserve">Средства Федерального бюджета </t>
  </si>
  <si>
    <t>1.1.</t>
  </si>
  <si>
    <t>Итого по подпрограмме:</t>
  </si>
  <si>
    <t>Итого:</t>
  </si>
  <si>
    <t>Подготовка к отопительному сезону в музеях</t>
  </si>
  <si>
    <t>Подготовка к отопительному сезону в домах культуры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</si>
  <si>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</si>
  <si>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</si>
  <si>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</si>
  <si>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>Строительство дома культуры в сельском поселении Старорузское, Рузского муниципального района (д.Нестерово)</t>
  </si>
  <si>
    <t xml:space="preserve">Создание условий для реализации полномочий Комитета по культуре </t>
  </si>
  <si>
    <t xml:space="preserve">Мероприятия 
по          
реализации  
подпрограммы
</t>
  </si>
  <si>
    <t xml:space="preserve">Источники     
финансирования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</si>
  <si>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</si>
  <si>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</si>
  <si>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</si>
  <si>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</si>
  <si>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</si>
  <si>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</si>
  <si>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</si>
  <si>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</si>
  <si>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</si>
  <si>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</si>
  <si>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</si>
  <si>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</si>
  <si>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</si>
  <si>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</si>
  <si>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</si>
  <si>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>Задача 1.</t>
  </si>
  <si>
    <t xml:space="preserve">Задача 1.  </t>
  </si>
  <si>
    <t>Задача 2.</t>
  </si>
  <si>
    <t xml:space="preserve">Средства     бюджета Московской области </t>
  </si>
  <si>
    <t>Приложение № 12</t>
  </si>
  <si>
    <t>Адресный перечень объектов капитального ремонта и технического переоснащения, финансирование которых предусмотрено  за счет субсидии из бюджета Московской области и бюджета Рузского муниципального района</t>
  </si>
  <si>
    <t>Адрес объекта (Наименование объекта)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</si>
  <si>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</si>
  <si>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</si>
  <si>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</si>
  <si>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Профинансировано на 01.01.2016г.***,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</si>
  <si>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</si>
  <si>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</si>
  <si>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</si>
  <si>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</si>
  <si>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</si>
  <si>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2</t>
  </si>
  <si>
    <t>Приложение № 13</t>
  </si>
  <si>
    <t>Распределение субсидии из бюджета Московской области и бюджета Рузского муниципального района на капитальный ремонт и техническое переоснащение, финансирование которых предусмотрено:</t>
  </si>
  <si>
    <r>
      <t xml:space="preserve">Мероприятием </t>
    </r>
    <r>
      <rPr>
        <sz val="12"/>
        <color theme="1"/>
        <rFont val="Times New Roman"/>
        <family val="1"/>
        <charset val="204"/>
      </rPr>
      <t>1.1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Модернизация объектов культуры и дополнительного образования детей в сфере культуры путем проведения капитального ремонта и благоустройства территории</t>
    </r>
    <r>
      <rPr>
        <b/>
        <sz val="12"/>
        <color theme="1"/>
        <rFont val="Times New Roman"/>
        <family val="1"/>
        <charset val="204"/>
      </rPr>
      <t xml:space="preserve"> </t>
    </r>
  </si>
  <si>
    <t>Наименование муниципального образования/Адрес объекта (Наименование объекта)</t>
  </si>
  <si>
    <t>Профинансировано на 01.01.2016год***, тыс. руб.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</si>
  <si>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</si>
  <si>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</si>
  <si>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</si>
  <si>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</si>
  <si>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</si>
  <si>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</si>
  <si>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>Количество стипендий, учрежденных (выплаченных) выдающимся деятелям культуры и искусства и молодым талантливым авторам за счет средств муниципальных бюджетов</t>
  </si>
  <si>
    <t>Количество усадеб, переданных в аренду на условиях восстановления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</si>
  <si>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</si>
  <si>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</si>
  <si>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</si>
  <si>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2018 год 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</si>
  <si>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</si>
  <si>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</si>
  <si>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</si>
  <si>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</si>
  <si>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</si>
  <si>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</si>
  <si>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</si>
  <si>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</si>
  <si>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 xml:space="preserve">Заместитель Главы Рузского городского округа И.А. Шиломаева </t>
  </si>
  <si>
    <t>Муниципальное казенное учреждение Рузского городского округа «Комитет по культуре»</t>
  </si>
  <si>
    <t xml:space="preserve">Повышение качества жизни населения Рузского округа путем развития услуг в сфере культуры и туризма 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</si>
  <si>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</si>
  <si>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</si>
  <si>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</si>
  <si>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</si>
  <si>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</si>
  <si>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</si>
  <si>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</si>
  <si>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</si>
  <si>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 xml:space="preserve">Прирост количества выставочных проектов относительно уровня 2015 года </t>
  </si>
  <si>
    <t xml:space="preserve">Количество посетителей муниципальных музеев </t>
  </si>
  <si>
    <t>Увеличение количества предоставляемых  муниципальными библиотеками  муниципальных услуг в электронном виде</t>
  </si>
  <si>
    <t>Количество установленных информационных надписей и обозначений на объекты культурного наследия, находящихся в собственности Московской области , ед</t>
  </si>
  <si>
    <t>Количество усадеб, переданных в аренду на условиях восстановления, ед</t>
  </si>
  <si>
    <t>Увеличение количества предоставляемых  муниципальными библиотеками  муниципальных услуг в электронном виде, %</t>
  </si>
  <si>
    <t>Количество посетителей муниципальных музеев, тыс. чел.</t>
  </si>
  <si>
    <t>Прирост количества выставочных проектов относительно уровня 2015 года, %</t>
  </si>
  <si>
    <t>Подпрограмма V «Развитие парковых территорий, парков культуры и отдыха в  Рузском городском округе»</t>
  </si>
  <si>
    <t xml:space="preserve">Увеличение числа посетителей парков культуры и отдыха </t>
  </si>
  <si>
    <t>Количество созданных парков культуры и отдыха на территории Московской области **</t>
  </si>
  <si>
    <t>Количество благоустроенных парков культуры и отдыха на территории Московской области**</t>
  </si>
  <si>
    <t>Доля населения, участвующего в коллективах народного творчества и школах искусств*</t>
  </si>
  <si>
    <t xml:space="preserve">Количество стипендий Главы муниципального образования выдающимся деятелям культуры и искусства </t>
  </si>
  <si>
    <t>Доля населения, участвующего в коллективах народного творчества и школах искусств*, %</t>
  </si>
  <si>
    <t>Количество стипендий Главы муниципального образования выдающимся деятелям культуры и искусства , ед</t>
  </si>
  <si>
    <t>Количество объектов культуры, построенных/реконструированных в текущем году</t>
  </si>
  <si>
    <t>Количество объектов культуры, построенных/реконструированных в текущем году, ед</t>
  </si>
  <si>
    <t>Соотношение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</si>
  <si>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Соотношение средней заработной платы работников  учреждений культуры к средней заработной плате в Московской области*</t>
  </si>
  <si>
    <t>Соотношение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*, %</t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</si>
  <si>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</si>
  <si>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   </t>
  </si>
  <si>
    <t>Количественные и/или качественные целевые показатели, характеризующие достижение целей и решение задач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</si>
  <si>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</si>
  <si>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</si>
  <si>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</si>
  <si>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бюджет    муниципального образования</t>
  </si>
  <si>
    <t xml:space="preserve">другие источники </t>
  </si>
  <si>
    <t>процент</t>
  </si>
  <si>
    <t>единица</t>
  </si>
  <si>
    <t>тысяч человек</t>
  </si>
  <si>
    <t>процент по отношению к базовому году</t>
  </si>
  <si>
    <t>процент по отношению к базовому значению</t>
  </si>
  <si>
    <t>* Показатели 1 группы</t>
  </si>
  <si>
    <t>«РАЗВИТИЕ КУЛЬТУРЫ РУЗСКОГО ГОРОДСКОГО ОКРУГА НА  2018-2022 гг.»</t>
  </si>
  <si>
    <t>Рузского городского округа» на 2018 – 2022 г.г.»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</si>
  <si>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</si>
  <si>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</si>
  <si>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</si>
  <si>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Задача 1. 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</si>
  <si>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Задача 1. Увеличение общего количества посетителей муниципальных музеев </t>
  </si>
  <si>
    <t xml:space="preserve">Задача 1. Обеспечение роста числа посетителей библиотек </t>
  </si>
  <si>
    <t xml:space="preserve">Задача 1. Соответствие нормативу обеспеченности парками культуры и отдыха  </t>
  </si>
  <si>
    <t>Подпрограмма V «Развитие парковых территорий, парков культуры и отдыха в Рузском городском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</si>
  <si>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</si>
  <si>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>Задача 1. Обеспечение эффективного выполнения полномочий  в  Рузском городском округе</t>
  </si>
  <si>
    <t>Доля фактического количества проведенных  Комитетом по культуре процедур закупок в общем колличестве запланированных процедур закупок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</si>
  <si>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</si>
  <si>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Сохранение, использование, популяризация объектов культурного наследия, находящихся в собственности Рузского городского округа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</si>
  <si>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</si>
  <si>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</si>
  <si>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</si>
  <si>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</si>
  <si>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«Развитие музейного дела и народных художественных промыслов в собственности Рузского городского округа»</t>
  </si>
  <si>
    <t>Развитие музейного дела и народных художественных промыслов в собственности Рузского городского округа</t>
  </si>
  <si>
    <t xml:space="preserve">Увеличение общего количества посетителей муниципальных музеев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</si>
  <si>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</si>
  <si>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>Задача 1. подпрограммы</t>
  </si>
  <si>
    <t xml:space="preserve">Задача 1. подпрограммы             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</si>
  <si>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, ед.              
  </t>
  </si>
  <si>
    <t xml:space="preserve">Количество усадеб, переданных в аренду на условиях восстановления , ед.      
  </t>
  </si>
  <si>
    <t>«Развитие библиотечного дела в Рузского городского округе»</t>
  </si>
  <si>
    <t>Развитие библиотечного дела в Рузского городского округе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</si>
  <si>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</si>
  <si>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</si>
  <si>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</si>
  <si>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Развитие самодеятельного творчества и поддержка основных форм культурно-досуговой деятельности в Рузского городского округе</t>
  </si>
  <si>
    <t>Задача 1. Организация культурно-досуговой работы  в Рузском городском округе</t>
  </si>
  <si>
    <t xml:space="preserve"> Организация культурно-досуговой работы  в Рузском городском округе</t>
  </si>
  <si>
    <t>Задача 2. Увеличение количества посетителей концертных мероприятий</t>
  </si>
  <si>
    <t>Увеличение количества посетителей концертных мероприятий</t>
  </si>
  <si>
    <t>Увеличение количества концертных мероприятий</t>
  </si>
  <si>
    <t>Увеличение количества посетителей концертных мероприятий, %</t>
  </si>
  <si>
    <t>Увеличение количества концертных мероприятий, %</t>
  </si>
  <si>
    <t xml:space="preserve">Средства бюджета Рузского городского округа  </t>
  </si>
  <si>
    <t>Количество стипендий Главы муниципального образования выдающимся деятелям культуры и искусства ,ед</t>
  </si>
  <si>
    <t>Увеличение количества концертных мероприятий,%</t>
  </si>
  <si>
    <t>Задача 2. Осуществление культурно-социальных функций - проведение культурно-массовых мероприятий, праздников, концертов</t>
  </si>
  <si>
    <t>Количество созданных парков культуры и отдыха на территории Московской области , ед**</t>
  </si>
  <si>
    <t xml:space="preserve"> Соответствие нормативу обеспеченности парками культуры и отдыха  </t>
  </si>
  <si>
    <t xml:space="preserve"> «Развитие парковых территорий, парков культуры и отдыха в Рузском городском округе»</t>
  </si>
  <si>
    <t xml:space="preserve"> Развитие парковых территорий, парков культуры и отдыха в Рузском городском округе</t>
  </si>
  <si>
    <t>Количество благоустроенных парков культуры и отдыха на территории Московской области, ед**</t>
  </si>
  <si>
    <t xml:space="preserve"> «Укрепление материально-технической базы  муниципальных учреждений культуры Рузского городского округа»</t>
  </si>
  <si>
    <t>Укрепление материально-технической базы  муниципальных учреждений культуры Рузского городского округа</t>
  </si>
  <si>
    <t xml:space="preserve">Средства бюджета Рузского городского округа     </t>
  </si>
  <si>
    <t xml:space="preserve"> 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оборудованием.</t>
  </si>
  <si>
    <t xml:space="preserve">Средства бюджета Рузского городского округа    </t>
  </si>
  <si>
    <t>Соотношение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% *</t>
  </si>
  <si>
    <t>Соотношение средней заработной платы работников  учреждений культуры к средней заработной плате в Московской области, %*</t>
  </si>
  <si>
    <t xml:space="preserve"> Обеспечение эффективного выполнения полномочий  в  Рузском городском округе</t>
  </si>
  <si>
    <t>«Развитие самодеятельного творчества и поддержка основных форм культурно-досуговой деятельности в Рузского городского округе»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</si>
  <si>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</si>
  <si>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</si>
  <si>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</si>
  <si>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</si>
  <si>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</si>
  <si>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</si>
  <si>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</si>
  <si>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</si>
  <si>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</si>
  <si>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Мероприятия по повышению оплаты труда работников культуры музеев</t>
  </si>
  <si>
    <t>1.3</t>
  </si>
  <si>
    <t>1.4</t>
  </si>
  <si>
    <t>1.5</t>
  </si>
  <si>
    <t>Мероприятия по охране труда (обучение по охране труда, приобретение работникам сертифицированных средств индивидуальной защиты, а так же смывающих и (или) обеззараживающих средств)</t>
  </si>
  <si>
    <t>Приобретение програмного обеспечения</t>
  </si>
  <si>
    <t>Организация и проведение выставок</t>
  </si>
  <si>
    <t>1.7</t>
  </si>
  <si>
    <t>1.8</t>
  </si>
  <si>
    <t>Мероприятия по противопожарной безопасности  и антитеррористической защищенности в музеях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</si>
  <si>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</si>
  <si>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</si>
  <si>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</si>
  <si>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Мероприятия по повышению оплаты труда работников культуры библиотек</t>
  </si>
  <si>
    <t>Мероприятия по противопожарной безопасности  и антитеррористической защищенности в библиотеках</t>
  </si>
  <si>
    <t>Подготовка к отопительному сезону в библиотеках</t>
  </si>
  <si>
    <t>Организация культурно-досуговой работы  в Рузском городском округе</t>
  </si>
  <si>
    <t>Мероприятия по повышению оплаты труда работников культуры в домах культуры</t>
  </si>
  <si>
    <t>Мероприятия по противопожарной безопасности  и антитеррористической защищенности в домах культуры</t>
  </si>
  <si>
    <t xml:space="preserve">Задача 2.  </t>
  </si>
  <si>
    <t>Приобритение ( изготовление) костюмов</t>
  </si>
  <si>
    <t>Проведение мероприятий , согласно кулендарному плану, в рамках муниципального задания</t>
  </si>
  <si>
    <t>Администрация Рузского городского округа</t>
  </si>
  <si>
    <t>Создание парков культуры и отдыха на территории Рузского городского округа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</si>
  <si>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</si>
  <si>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>Задача 1. 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</si>
  <si>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>Модернизация объектов учреждений культуры и дополнительного образования детей в сфере культуры путем проведения капитального ремонта, технического переоснащения и благоустройства территории**</t>
  </si>
  <si>
    <t>Текущий ремонт учреждений сфере культуры и дополнительного образования детей сферы культуры</t>
  </si>
  <si>
    <t>Приобретение музыкальных инструментов, музыкального, светового оборудования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</si>
  <si>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</si>
  <si>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</si>
  <si>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>Реализация «умной социальной политики». Разработка механизма финансирования муниципальных учреждений с учетом оптимизации деятельности и перехода на нормативно-подушевое финансирование (в пределах средств, выделяемых на содержание органов культуры муниципальных образований).</t>
  </si>
  <si>
    <t>Реализация «умной социальной политики». Мероприятие по оптимизации численности административно-управленческого персонала муниципальных учреждений (в пределах средств, выделяемых на содержание органов культуры муниципальных образований).</t>
  </si>
  <si>
    <t xml:space="preserve">2021 год </t>
  </si>
  <si>
    <t xml:space="preserve">2022 год </t>
  </si>
  <si>
    <t xml:space="preserve">Объем финансового обеспечения выполнения муниципального задания муниципальным учреждениям сферы культуры Рузского городского округа рассчитывается на основании нормативных затрат на оказание муниципальных услуг и нормативных затрат на содержание имущества, необходимого для выполнения установленного муниципального задания.  Мероприятия по повышению оплаты труда работников культуры музеев </t>
  </si>
  <si>
    <t>Ппрофессиональная подготовка, переподготовка и повышение квалификации в музеях</t>
  </si>
  <si>
    <t>Профессиональная подготовка, переподготовка и повышение квалификации в библиотеках</t>
  </si>
  <si>
    <t>Профессиональная подготовка, переподготовка и повышение квалификации в домах культуры</t>
  </si>
  <si>
    <t>Объем финансового обеспечения выполнения муниципального задания муниципальным учреждениям сферы культуры Рузского городского округа рассчитывается на основании нормативных затрат на оказание муниципальных услуг и нормативных затрат на содержание имущества, необходимого для выполнения установленного муниципального задания.  Мероприятия по повышению оплаты труда работников культуры библиотек</t>
  </si>
  <si>
    <t>Объем бюджетных ассигнований определяется на основании заявки 2 муниципальных учреждений сферы культуры Рузского городского округа</t>
  </si>
  <si>
    <t>Профессиональная подготовка, переподготовка и повышение квалификации вдомах культуры</t>
  </si>
  <si>
    <t>Объем бюджетных ассигнований определяется на основании заявки парка Городок</t>
  </si>
  <si>
    <t>Модернизация объектов учреждений культуры и дополнительного образования детей в сфере культуры путем проведения капитального ремонта, технического переоснащения и благоустройства территории</t>
  </si>
  <si>
    <t>Строительство   новых объектов культуры и оформление земельных участков</t>
  </si>
  <si>
    <t>Осуществление культурно-социальных функций -проведение культурно-массовых мероприятий, праздников, концертов</t>
  </si>
  <si>
    <t>Объем бюджетных ассигнований определяется на основании заявки 5 муниципальных учреждений сферы культуры Рузского городского округа</t>
  </si>
  <si>
    <t>Объем бюджетных ассигнований определяется на основании проектно-сметной документации</t>
  </si>
  <si>
    <t>Создание условий для реализации полномочий Комитета по культуре</t>
  </si>
  <si>
    <r>
      <t>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</si>
  <si>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r>
      <t xml:space="preserve">Подпрограммы VI </t>
    </r>
    <r>
      <rPr>
        <b/>
        <sz val="12"/>
        <color theme="1"/>
        <rFont val="Times New Roman"/>
        <family val="1"/>
        <charset val="204"/>
      </rPr>
      <t>«Укрепление материально-технической базы муниципальных учреждений культуры Рузского городского округа»</t>
    </r>
  </si>
  <si>
    <r>
      <t>Муниципальной программы</t>
    </r>
    <r>
      <rPr>
        <b/>
        <sz val="12"/>
        <color theme="1"/>
        <rFont val="Times New Roman"/>
        <family val="1"/>
        <charset val="204"/>
      </rPr>
      <t xml:space="preserve">  «Развитие культуры Рузского городского округа на 2018-2022гг.»</t>
    </r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</si>
  <si>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 Муниципальное казенное учреждение Рузского городского округа «Комитет по культуре»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</si>
  <si>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Муниципальное казенное учреждение Рузского городского округа «Комитет по культуре»</t>
    </r>
  </si>
  <si>
    <t>П</t>
  </si>
  <si>
    <t>Средства Рузского городского округа</t>
  </si>
  <si>
    <t xml:space="preserve">2019год </t>
  </si>
  <si>
    <r>
      <t xml:space="preserve">Подпрограммы </t>
    </r>
    <r>
      <rPr>
        <b/>
        <sz val="11"/>
        <color theme="1"/>
        <rFont val="Times New Roman"/>
        <family val="1"/>
        <charset val="204"/>
      </rPr>
      <t xml:space="preserve">VI </t>
    </r>
    <r>
      <rPr>
        <b/>
        <sz val="12"/>
        <color theme="1"/>
        <rFont val="Times New Roman"/>
        <family val="1"/>
        <charset val="204"/>
      </rPr>
      <t>«Укрепление материально-технической базы муниципальных учреждений культуры Рузского городского округа»</t>
    </r>
  </si>
  <si>
    <t>Муниципальной программы «Развитие культуры Рузского муниципального района на 2018-2022гг.»</t>
  </si>
  <si>
    <t xml:space="preserve">Адресный перечень объектов </t>
  </si>
  <si>
    <t>Рузский городской округ</t>
  </si>
  <si>
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</t>
  </si>
  <si>
    <t xml:space="preserve">Объем бюджетных ассигнований определяется  в соответствии с Перечнем культурно-массовых мероприятий  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</si>
  <si>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 </t>
  </si>
  <si>
    <t>Количество заключенных договоров аренды объектов недвижимости, входящих в исторический состав усадеб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</si>
  <si>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</si>
  <si>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 xml:space="preserve">ДЗ % = З фак/Зпл х 100, %
Где:
ДЗ -  Доля фактического количества проведенных  Комитетом по культуре процедур закупок в общем количестве запланированных процедур закупок;
Зфак- количество фактически проведенных процедур закупок;
Зпл – количество запланированных процедур закупок.
</t>
  </si>
  <si>
    <t>ЭФФЕКТИВНОСТИ РЕАЛИЗАЦИИ ПРОГРАММЫ РУЗСКОГО ГОРОДСКОГО ОКРУГА «РАЗВИТИЕ КУЛЬТУРЫ РУЗСКОГО ГОРОДСКОГО ОКРУГА» НА 2018-2022 Г.Г.</t>
  </si>
  <si>
    <t>Единый государственный реестр прав на недвижимое имущество и сделок с ним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</si>
  <si>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</si>
  <si>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</si>
  <si>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</si>
  <si>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</si>
  <si>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 xml:space="preserve">Увп% = ВПо / ВПп  х 100%,
где:
Увп% - количество выставочных проектов по отношению к 2015 году;
ВПо – количество выставочных проектов в отчетном году;
ВПп -  количество выставочных проектов в 2015 году . 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</si>
  <si>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30.12.2015 № 671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</si>
  <si>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Тыс. человек</t>
  </si>
  <si>
    <t xml:space="preserve">В% = Укотч/Укбаз х 100%, 
где:
В% – количество предоставляемых муниципальными библиотеками муниципальных услуг в электронном виде;
Укотч – количество предоставляемых муниципальными библиотеками муниципальных услуг в электронном виде в отчетном периоде;
Укбаз – количество предоставляемых муниципальными библиотеками муниципальных услуг в электронном виде в базовом периоде
</t>
  </si>
  <si>
    <t xml:space="preserve">Ежеквартальные отчеты по предоставлению муниципальных услуг в электронном виде </t>
  </si>
  <si>
    <t>Увеличение количества зрителей рассчитывается по формуле:
N=N_п.г+1%N_п.г.
Где:
N_п.г. – значение прошлого года</t>
  </si>
  <si>
    <t xml:space="preserve">Формы 9-НК и 12-НК, внутриведомственная отчетность учреждений культуры </t>
  </si>
  <si>
    <t>N=N_п.г+1%N_п.г.
Где:
N_п.г. – значение прошлого года</t>
  </si>
  <si>
    <t xml:space="preserve">Внутриведомственная отчетность учреждений культуры </t>
  </si>
  <si>
    <t xml:space="preserve">Формы -НК и 1-ДМШ, 1ДО- годовые, внутриведомственная отчетность учреждений культуры </t>
  </si>
  <si>
    <t>Количество парков, получивших правовой статус юридического лица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</si>
  <si>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</si>
  <si>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Количество парков, соответствующих требованиям Регионального паркового стандарта</t>
  </si>
  <si>
    <t>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</si>
  <si>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</si>
  <si>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</si>
  <si>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t xml:space="preserve">Днорм.мун=Кнорм.мун/Кмун-100 ,
где:
 Кнорм.мун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соответствующих нормальному уровню энергоэффективности и выше (A, B, C, D), единица;
 Кмун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единица.
</t>
  </si>
  <si>
    <t>Акт о приемке выполненных работ (форма № КС-2), справка о стоимости выполненных работ и затрат (форма № КС-3)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</si>
  <si>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</si>
  <si>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</si>
  <si>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>Ск = Зк / Змо x 100%,
где:
Ск - соотношение средней заработной платы работников муниципальных учреждений культуры к средней заработной плате;
Зк - средняя заработная плата работников муниципальных учреждений культуры;
Змо - средняя заработная плата в Московской области</t>
  </si>
  <si>
    <t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"Об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N 597"</t>
  </si>
  <si>
    <t>Внутреняя отчетность</t>
  </si>
  <si>
    <t>Профессиональная подготовка, переподготовка и повышение квалификации в музеях</t>
  </si>
  <si>
    <t>Подпрограмма  VII  «Обеспечивающая подпрограмма»</t>
  </si>
  <si>
    <t xml:space="preserve"> Подпрограмма VII «Обеспечивающая подпрограмма»</t>
  </si>
  <si>
    <t>Подпрограмма VII «Обеспечивающая подпрограмма»</t>
  </si>
  <si>
    <t xml:space="preserve"> Обеспечение выполнения функций муниципальных музеев  </t>
  </si>
  <si>
    <t>Оказание муниципальных услуг (выполнение работ) муниципальными музеями  (заработная плата и текущее содержание умущества учреждений)</t>
  </si>
  <si>
    <t xml:space="preserve">Организация библиотечного обслуживания населения муниципальными библиотеками </t>
  </si>
  <si>
    <t>Оказание муниципальных услуг (выполнение работ) муниципальными библиотеками  (заработная плата и текущее содержание умущества учреждений)</t>
  </si>
  <si>
    <t xml:space="preserve"> Обеспечение выполнения функций муниципальных библиотек</t>
  </si>
  <si>
    <t xml:space="preserve"> Обеспечение выполнения функций муниципальных домвкультуов культуры</t>
  </si>
  <si>
    <t>Всего, в том числе по годам:</t>
  </si>
  <si>
    <t>Основные показатели реализации муниципальной программы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</si>
  <si>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Рузского городского округа            
  </t>
  </si>
  <si>
    <t>Мероприятий</t>
  </si>
  <si>
    <t>Обеспечение выполнения функций муниципальных домов культуры, центров искусств</t>
  </si>
  <si>
    <t>Оказание муниципальных услуг (выполнение работ) муниципальными клубами, центрами искусств  (заработная плата и текущее содержание умущества учреждений)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</si>
  <si>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</si>
  <si>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</si>
  <si>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</si>
  <si>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>2017-2019гг</t>
  </si>
  <si>
    <t>Средства Рузского муниципального района</t>
  </si>
  <si>
    <t>2017-2019гг.</t>
  </si>
  <si>
    <t>ПРОЕКТ</t>
  </si>
  <si>
    <t>Соответствие нормативу обеспеченности парками культуры и отдыха *</t>
  </si>
  <si>
    <t>Количество благоустроенных парков культуры и отдыха на территории Московской области</t>
  </si>
  <si>
    <t xml:space="preserve">Количество созданных парков культуры и отдыха на территории Московской области </t>
  </si>
  <si>
    <t>Количество созданных парков культуры и отдыха на территории Московской области , ед</t>
  </si>
  <si>
    <t xml:space="preserve">Количество усадеб, переданных в аренду на условиях восстановления         
  </t>
  </si>
  <si>
    <t>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</si>
</sst>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_р_.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324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25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15" fillId="0" borderId="1" xfId="2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30" fillId="0" borderId="0" xfId="2" applyFont="1" applyFill="1"/>
    <xf numFmtId="4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1" xfId="2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center" vertical="top" wrapText="1"/>
    </xf>
    <xf numFmtId="165" fontId="10" fillId="0" borderId="11" xfId="2" applyNumberFormat="1" applyFont="1" applyFill="1" applyBorder="1" applyAlignment="1">
      <alignment horizontal="center" vertical="top" wrapText="1"/>
    </xf>
    <xf numFmtId="4" fontId="10" fillId="0" borderId="11" xfId="2" applyNumberFormat="1" applyFont="1" applyFill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top" wrapText="1"/>
    </xf>
    <xf numFmtId="0" fontId="30" fillId="4" borderId="0" xfId="2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8" xfId="2" applyFont="1" applyFill="1" applyBorder="1" applyAlignment="1">
      <alignment horizontal="left" vertical="top" wrapText="1"/>
    </xf>
    <xf numFmtId="0" fontId="30" fillId="0" borderId="0" xfId="2" applyFont="1" applyFill="1" applyAlignment="1">
      <alignment wrapText="1"/>
    </xf>
    <xf numFmtId="0" fontId="31" fillId="0" borderId="0" xfId="2" applyFont="1" applyFill="1" applyAlignment="1">
      <alignment wrapText="1"/>
    </xf>
    <xf numFmtId="0" fontId="10" fillId="0" borderId="0" xfId="2" applyFont="1" applyFill="1"/>
    <xf numFmtId="0" fontId="32" fillId="0" borderId="0" xfId="2" applyFont="1" applyFill="1" applyAlignment="1">
      <alignment horizontal="right"/>
    </xf>
    <xf numFmtId="0" fontId="10" fillId="0" borderId="1" xfId="2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right"/>
    </xf>
    <xf numFmtId="0" fontId="10" fillId="0" borderId="10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165" fontId="10" fillId="0" borderId="10" xfId="2" applyNumberFormat="1" applyFont="1" applyFill="1" applyBorder="1" applyAlignment="1">
      <alignment horizontal="center" vertical="top" wrapText="1"/>
    </xf>
    <xf numFmtId="165" fontId="10" fillId="0" borderId="12" xfId="2" applyNumberFormat="1" applyFont="1" applyFill="1" applyBorder="1" applyAlignment="1">
      <alignment horizontal="center" vertical="top" wrapText="1"/>
    </xf>
    <xf numFmtId="0" fontId="29" fillId="4" borderId="2" xfId="2" applyFont="1" applyFill="1" applyBorder="1" applyAlignment="1">
      <alignment horizontal="center" vertical="top" wrapText="1"/>
    </xf>
    <xf numFmtId="0" fontId="29" fillId="4" borderId="3" xfId="2" applyFont="1" applyFill="1" applyBorder="1" applyAlignment="1">
      <alignment horizontal="center" vertical="top" wrapText="1"/>
    </xf>
    <xf numFmtId="0" fontId="29" fillId="4" borderId="4" xfId="2" applyFont="1" applyFill="1" applyBorder="1" applyAlignment="1">
      <alignment horizontal="center" vertical="top" wrapText="1"/>
    </xf>
    <xf numFmtId="0" fontId="29" fillId="0" borderId="2" xfId="2" applyFont="1" applyFill="1" applyBorder="1" applyAlignment="1">
      <alignment horizontal="center" vertical="top" wrapText="1"/>
    </xf>
    <xf numFmtId="0" fontId="29" fillId="0" borderId="3" xfId="2" applyFont="1" applyFill="1" applyBorder="1" applyAlignment="1">
      <alignment horizontal="center" vertical="top" wrapText="1"/>
    </xf>
    <xf numFmtId="0" fontId="29" fillId="0" borderId="4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left" vertical="top" wrapText="1"/>
    </xf>
    <xf numFmtId="165" fontId="10" fillId="0" borderId="1" xfId="2" applyNumberFormat="1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center" vertical="top" wrapText="1"/>
    </xf>
    <xf numFmtId="0" fontId="10" fillId="0" borderId="11" xfId="2" applyFont="1" applyFill="1" applyBorder="1" applyAlignment="1">
      <alignment horizontal="center" vertical="top" wrapText="1"/>
    </xf>
    <xf numFmtId="165" fontId="10" fillId="0" borderId="11" xfId="2" applyNumberFormat="1" applyFont="1" applyFill="1" applyBorder="1" applyAlignment="1">
      <alignment horizontal="center" vertical="top" wrapText="1"/>
    </xf>
    <xf numFmtId="0" fontId="29" fillId="0" borderId="0" xfId="2" applyFont="1" applyFill="1" applyBorder="1" applyAlignment="1">
      <alignment horizontal="center" vertical="top" wrapText="1"/>
    </xf>
    <xf numFmtId="0" fontId="29" fillId="0" borderId="8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6" fillId="4" borderId="1" xfId="0" applyNumberFormat="1" applyFont="1" applyFill="1" applyBorder="1" applyAlignment="1">
      <alignment vertical="center" wrapText="1"/>
    </xf>
    <xf numFmtId="0" fontId="22" fillId="0" borderId="1" xfId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375285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07211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072110" y="809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072110" y="6833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307211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10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375285</xdr:colOff>
      <xdr:row>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24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20</xdr:row>
      <xdr:rowOff>3585</xdr:rowOff>
    </xdr:from>
    <xdr:ext cx="184731" cy="264560"/>
    <xdr:sp macro="" textlink="">
      <xdr:nvSpPr>
        <xdr:cNvPr id="13" name="TextBox 12"/>
        <xdr:cNvSpPr txBox="1"/>
      </xdr:nvSpPr>
      <xdr:spPr>
        <a:xfrm>
          <a:off x="13072110" y="843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19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072110" y="806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lgova\Desktop\&#1054;.&#1040;.%20&#1050;&#1086;&#1085;&#1089;&#1090;&#1072;&#1085;&#1090;&#1080;&#1085;&#1086;&#1074;&#1072;\&#1055;&#1086;&#1088;&#1103;&#1076;&#1086;&#1082;%20&#1082;%20&#1043;&#1055;%20&#1085;&#1086;&#1074;&#1099;&#1081;\&#1084;-&#1083;&#1099;\&#1087;&#1088;&#1080;&#1083;&#1086;&#1078;&#1077;&#1085;&#1080;&#1077;%203%20&#1087;&#1087;%202%20&#1052;&#1091;&#1079;&#1077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09 2014 измен сод учр 2018"/>
    </sheetNames>
    <sheetDataSet>
      <sheetData sheetId="0" refreshError="1">
        <row r="9">
          <cell r="F9">
            <v>633638</v>
          </cell>
        </row>
        <row r="11">
          <cell r="N11" t="str">
            <v xml:space="preserve">Оказание услуг и обеспечение жизнедеятельности учреждений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consultantplus://offline/ref=6D47B5E2BE400C3F429808C81F2B613AC560C036D9F88548D2F820740E671CDC998E3A1EC2CB2B67P7U3O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C72" sqref="C72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10" t="s">
        <v>49</v>
      </c>
    </row>
    <row r="2" spans="1:7" ht="15.75" x14ac:dyDescent="0.25">
      <c r="A2" s="10"/>
    </row>
    <row r="3" spans="1:7" ht="15.75" x14ac:dyDescent="0.25">
      <c r="A3" s="10"/>
    </row>
    <row r="4" spans="1:7" ht="15.75" x14ac:dyDescent="0.25">
      <c r="A4" s="11"/>
    </row>
    <row r="5" spans="1:7" ht="15.75" x14ac:dyDescent="0.25">
      <c r="A5" s="10"/>
    </row>
    <row r="6" spans="1:7" ht="15.75" x14ac:dyDescent="0.25">
      <c r="A6" s="10"/>
    </row>
    <row r="7" spans="1:7" ht="15.75" x14ac:dyDescent="0.25">
      <c r="A7" s="10"/>
    </row>
    <row r="8" spans="1:7" ht="142.5" customHeight="1" x14ac:dyDescent="0.25">
      <c r="A8" s="191" t="s">
        <v>381</v>
      </c>
      <c r="B8" s="191"/>
      <c r="C8" s="191"/>
      <c r="D8" s="191"/>
      <c r="E8" s="191"/>
      <c r="F8" s="191"/>
      <c r="G8" s="191"/>
    </row>
    <row r="9" spans="1:7" ht="129.75" customHeight="1" x14ac:dyDescent="0.25">
      <c r="A9" s="12"/>
    </row>
    <row r="10" spans="1:7" ht="15.75" x14ac:dyDescent="0.25">
      <c r="A10" s="10"/>
    </row>
    <row r="11" spans="1:7" ht="15.75" x14ac:dyDescent="0.25">
      <c r="A11" s="10"/>
    </row>
    <row r="12" spans="1:7" ht="25.5" x14ac:dyDescent="0.25">
      <c r="A12" s="192" t="s">
        <v>50</v>
      </c>
      <c r="B12" s="192"/>
      <c r="C12" s="192"/>
      <c r="D12" s="192"/>
      <c r="E12" s="192"/>
      <c r="F12" s="192"/>
      <c r="G12" s="192"/>
    </row>
    <row r="13" spans="1:7" ht="48.75" customHeight="1" x14ac:dyDescent="0.25">
      <c r="A13" s="193" t="s">
        <v>146</v>
      </c>
      <c r="B13" s="193"/>
      <c r="C13" s="193"/>
      <c r="D13" s="193"/>
      <c r="E13" s="193"/>
      <c r="F13" s="193"/>
      <c r="G13" s="193"/>
    </row>
    <row r="14" spans="1:7" ht="52.5" customHeight="1" x14ac:dyDescent="0.25">
      <c r="A14" s="193" t="s">
        <v>147</v>
      </c>
      <c r="B14" s="193"/>
      <c r="C14" s="193"/>
      <c r="D14" s="193"/>
      <c r="E14" s="193"/>
      <c r="F14" s="193"/>
      <c r="G14" s="193"/>
    </row>
    <row r="15" spans="1:7" ht="86.25" hidden="1" customHeight="1" x14ac:dyDescent="0.25"/>
    <row r="16" spans="1:7" hidden="1" x14ac:dyDescent="0.25">
      <c r="A16" s="13"/>
    </row>
    <row r="17" spans="1:7" ht="409.6" customHeight="1" x14ac:dyDescent="0.25">
      <c r="A17" s="10"/>
    </row>
    <row r="18" spans="1:7" ht="239.25" customHeight="1" x14ac:dyDescent="0.25">
      <c r="A18" s="10"/>
    </row>
    <row r="19" spans="1:7" ht="15.75" x14ac:dyDescent="0.25">
      <c r="A19" s="194" t="s">
        <v>51</v>
      </c>
      <c r="B19" s="194"/>
      <c r="C19" s="194"/>
      <c r="D19" s="194"/>
      <c r="E19" s="194"/>
      <c r="F19" s="194"/>
      <c r="G19" s="194"/>
    </row>
    <row r="20" spans="1:7" ht="15.75" x14ac:dyDescent="0.25">
      <c r="A20" s="194" t="s">
        <v>148</v>
      </c>
      <c r="B20" s="194"/>
      <c r="C20" s="194"/>
      <c r="D20" s="194"/>
      <c r="E20" s="194"/>
      <c r="F20" s="194"/>
      <c r="G20" s="194"/>
    </row>
    <row r="21" spans="1:7" ht="15.75" x14ac:dyDescent="0.25">
      <c r="A21" s="194" t="s">
        <v>149</v>
      </c>
      <c r="B21" s="194"/>
      <c r="C21" s="194"/>
      <c r="D21" s="194"/>
      <c r="E21" s="194"/>
      <c r="F21" s="194"/>
      <c r="G21" s="194"/>
    </row>
    <row r="22" spans="1:7" ht="15.75" x14ac:dyDescent="0.25">
      <c r="A22" s="14"/>
    </row>
    <row r="23" spans="1:7" ht="63" customHeight="1" x14ac:dyDescent="0.25">
      <c r="A23" s="31" t="s">
        <v>52</v>
      </c>
      <c r="B23" s="195" t="s">
        <v>150</v>
      </c>
      <c r="C23" s="195"/>
      <c r="D23" s="195"/>
      <c r="E23" s="195"/>
      <c r="F23" s="195"/>
      <c r="G23" s="195"/>
    </row>
    <row r="24" spans="1:7" ht="76.5" customHeight="1" x14ac:dyDescent="0.25">
      <c r="A24" s="31" t="s">
        <v>53</v>
      </c>
      <c r="B24" s="195" t="s">
        <v>151</v>
      </c>
      <c r="C24" s="195"/>
      <c r="D24" s="195"/>
      <c r="E24" s="195"/>
      <c r="F24" s="195"/>
      <c r="G24" s="195"/>
    </row>
    <row r="25" spans="1:7" ht="48.75" customHeight="1" x14ac:dyDescent="0.25">
      <c r="A25" s="31" t="s">
        <v>54</v>
      </c>
      <c r="B25" s="195" t="s">
        <v>152</v>
      </c>
      <c r="C25" s="195"/>
      <c r="D25" s="195"/>
      <c r="E25" s="195"/>
      <c r="F25" s="195"/>
      <c r="G25" s="195"/>
    </row>
    <row r="26" spans="1:7" ht="39.75" customHeight="1" x14ac:dyDescent="0.25">
      <c r="A26" s="196" t="s">
        <v>55</v>
      </c>
      <c r="B26" s="195" t="s">
        <v>153</v>
      </c>
      <c r="C26" s="195"/>
      <c r="D26" s="195"/>
      <c r="E26" s="195"/>
      <c r="F26" s="195"/>
      <c r="G26" s="195"/>
    </row>
    <row r="27" spans="1:7" ht="39" customHeight="1" x14ac:dyDescent="0.25">
      <c r="A27" s="196"/>
      <c r="B27" s="195" t="s">
        <v>154</v>
      </c>
      <c r="C27" s="195"/>
      <c r="D27" s="195"/>
      <c r="E27" s="195"/>
      <c r="F27" s="195"/>
      <c r="G27" s="195"/>
    </row>
    <row r="28" spans="1:7" ht="36" customHeight="1" x14ac:dyDescent="0.25">
      <c r="A28" s="196"/>
      <c r="B28" s="195" t="s">
        <v>155</v>
      </c>
      <c r="C28" s="195"/>
      <c r="D28" s="195"/>
      <c r="E28" s="195"/>
      <c r="F28" s="195"/>
      <c r="G28" s="195"/>
    </row>
    <row r="29" spans="1:7" ht="57" customHeight="1" x14ac:dyDescent="0.25">
      <c r="A29" s="196"/>
      <c r="B29" s="195" t="s">
        <v>156</v>
      </c>
      <c r="C29" s="195"/>
      <c r="D29" s="195"/>
      <c r="E29" s="195"/>
      <c r="F29" s="195"/>
      <c r="G29" s="195"/>
    </row>
    <row r="30" spans="1:7" ht="44.25" customHeight="1" x14ac:dyDescent="0.25">
      <c r="A30" s="196"/>
      <c r="B30" s="195" t="s">
        <v>169</v>
      </c>
      <c r="C30" s="195"/>
      <c r="D30" s="195"/>
      <c r="E30" s="195"/>
      <c r="F30" s="195"/>
      <c r="G30" s="195"/>
    </row>
    <row r="31" spans="1:7" ht="40.5" customHeight="1" x14ac:dyDescent="0.25">
      <c r="A31" s="196"/>
      <c r="B31" s="195" t="s">
        <v>157</v>
      </c>
      <c r="C31" s="195"/>
      <c r="D31" s="195"/>
      <c r="E31" s="195"/>
      <c r="F31" s="195"/>
      <c r="G31" s="195"/>
    </row>
    <row r="32" spans="1:7" ht="21" customHeight="1" x14ac:dyDescent="0.25">
      <c r="A32" s="196"/>
      <c r="B32" s="195" t="s">
        <v>360</v>
      </c>
      <c r="C32" s="195"/>
      <c r="D32" s="195"/>
      <c r="E32" s="195"/>
      <c r="F32" s="195"/>
      <c r="G32" s="195"/>
    </row>
    <row r="33" spans="1:7" ht="67.5" customHeight="1" x14ac:dyDescent="0.25">
      <c r="A33" s="31" t="s">
        <v>144</v>
      </c>
      <c r="B33" s="188" t="s">
        <v>56</v>
      </c>
      <c r="C33" s="188"/>
      <c r="D33" s="188"/>
      <c r="E33" s="188"/>
      <c r="F33" s="188"/>
      <c r="G33" s="188"/>
    </row>
    <row r="34" spans="1:7" ht="21.75" customHeight="1" x14ac:dyDescent="0.25">
      <c r="A34" s="31"/>
      <c r="B34" s="32" t="s">
        <v>57</v>
      </c>
      <c r="C34" s="32" t="s">
        <v>12</v>
      </c>
      <c r="D34" s="32" t="s">
        <v>13</v>
      </c>
      <c r="E34" s="32" t="s">
        <v>158</v>
      </c>
      <c r="F34" s="32" t="s">
        <v>159</v>
      </c>
      <c r="G34" s="32" t="s">
        <v>160</v>
      </c>
    </row>
    <row r="35" spans="1:7" ht="49.5" customHeight="1" x14ac:dyDescent="0.25">
      <c r="A35" s="31" t="s">
        <v>58</v>
      </c>
      <c r="B35" s="58">
        <f>C35+D35+E35+F35+G35</f>
        <v>432699.20000000007</v>
      </c>
      <c r="C35" s="58">
        <v>109956.6</v>
      </c>
      <c r="D35" s="58">
        <v>109448.9</v>
      </c>
      <c r="E35" s="58">
        <v>71097.899999999994</v>
      </c>
      <c r="F35" s="33">
        <v>71097.899999999994</v>
      </c>
      <c r="G35" s="33">
        <v>71097.899999999994</v>
      </c>
    </row>
    <row r="36" spans="1:7" ht="39" customHeight="1" x14ac:dyDescent="0.25">
      <c r="A36" s="31" t="s">
        <v>24</v>
      </c>
      <c r="B36" s="58">
        <f t="shared" ref="B36:B37" si="0">C36+D36+E36+F36+G36</f>
        <v>350481.3</v>
      </c>
      <c r="C36" s="58">
        <v>195832.3</v>
      </c>
      <c r="D36" s="58">
        <v>154649</v>
      </c>
      <c r="E36" s="58">
        <v>0</v>
      </c>
      <c r="F36" s="33">
        <v>0</v>
      </c>
      <c r="G36" s="33">
        <v>0</v>
      </c>
    </row>
    <row r="37" spans="1:7" ht="38.25" customHeight="1" x14ac:dyDescent="0.25">
      <c r="A37" s="31" t="s">
        <v>25</v>
      </c>
      <c r="B37" s="58">
        <f t="shared" si="0"/>
        <v>0</v>
      </c>
      <c r="C37" s="58">
        <v>0</v>
      </c>
      <c r="D37" s="58">
        <v>0</v>
      </c>
      <c r="E37" s="58">
        <v>0</v>
      </c>
      <c r="F37" s="33">
        <v>0</v>
      </c>
      <c r="G37" s="33">
        <v>0</v>
      </c>
    </row>
    <row r="38" spans="1:7" ht="37.5" customHeight="1" x14ac:dyDescent="0.25">
      <c r="A38" s="31" t="s">
        <v>369</v>
      </c>
      <c r="B38" s="46">
        <f>B35+B36+B37</f>
        <v>783180.5</v>
      </c>
      <c r="C38" s="46">
        <f t="shared" ref="C38:G38" si="1">C35+C36+C37</f>
        <v>305788.90000000002</v>
      </c>
      <c r="D38" s="46">
        <f t="shared" si="1"/>
        <v>264097.90000000002</v>
      </c>
      <c r="E38" s="46">
        <f t="shared" si="1"/>
        <v>71097.899999999994</v>
      </c>
      <c r="F38" s="46">
        <f t="shared" si="1"/>
        <v>71097.899999999994</v>
      </c>
      <c r="G38" s="46">
        <f t="shared" si="1"/>
        <v>71097.899999999994</v>
      </c>
    </row>
    <row r="39" spans="1:7" ht="37.5" customHeight="1" x14ac:dyDescent="0.25">
      <c r="A39" s="181"/>
      <c r="B39" s="182"/>
      <c r="C39" s="182"/>
      <c r="D39" s="182"/>
      <c r="E39" s="182"/>
      <c r="F39" s="182"/>
      <c r="G39" s="183"/>
    </row>
    <row r="40" spans="1:7" ht="55.5" customHeight="1" x14ac:dyDescent="0.25">
      <c r="A40" s="67" t="s">
        <v>370</v>
      </c>
      <c r="B40" s="201" t="s">
        <v>141</v>
      </c>
      <c r="C40" s="202"/>
      <c r="D40" s="66" t="s">
        <v>13</v>
      </c>
      <c r="E40" s="66" t="s">
        <v>158</v>
      </c>
      <c r="F40" s="66" t="s">
        <v>159</v>
      </c>
      <c r="G40" s="66" t="s">
        <v>160</v>
      </c>
    </row>
    <row r="41" spans="1:7" ht="33" customHeight="1" x14ac:dyDescent="0.25">
      <c r="A41" s="181" t="s">
        <v>153</v>
      </c>
      <c r="B41" s="182"/>
      <c r="C41" s="182"/>
      <c r="D41" s="182"/>
      <c r="E41" s="182"/>
      <c r="F41" s="182"/>
      <c r="G41" s="183"/>
    </row>
    <row r="42" spans="1:7" ht="129" customHeight="1" x14ac:dyDescent="0.25">
      <c r="A42" s="68" t="s">
        <v>9</v>
      </c>
      <c r="B42" s="186">
        <v>0</v>
      </c>
      <c r="C42" s="187"/>
      <c r="D42" s="65">
        <v>0</v>
      </c>
      <c r="E42" s="65">
        <v>0</v>
      </c>
      <c r="F42" s="65">
        <v>0</v>
      </c>
      <c r="G42" s="65">
        <v>0</v>
      </c>
    </row>
    <row r="43" spans="1:7" ht="94.5" x14ac:dyDescent="0.25">
      <c r="A43" s="68" t="s">
        <v>164</v>
      </c>
      <c r="B43" s="186">
        <v>0</v>
      </c>
      <c r="C43" s="187"/>
      <c r="D43" s="65">
        <v>0</v>
      </c>
      <c r="E43" s="65">
        <v>0</v>
      </c>
      <c r="F43" s="65">
        <v>0</v>
      </c>
      <c r="G43" s="65">
        <v>0</v>
      </c>
    </row>
    <row r="44" spans="1:7" ht="47.25" x14ac:dyDescent="0.25">
      <c r="A44" s="68" t="s">
        <v>165</v>
      </c>
      <c r="B44" s="186">
        <v>1</v>
      </c>
      <c r="C44" s="187"/>
      <c r="D44" s="65">
        <v>1</v>
      </c>
      <c r="E44" s="65">
        <v>1</v>
      </c>
      <c r="F44" s="65">
        <v>1</v>
      </c>
      <c r="G44" s="65">
        <v>1</v>
      </c>
    </row>
    <row r="45" spans="1:7" ht="30.75" customHeight="1" x14ac:dyDescent="0.25">
      <c r="A45" s="181" t="s">
        <v>154</v>
      </c>
      <c r="B45" s="182"/>
      <c r="C45" s="182"/>
      <c r="D45" s="182"/>
      <c r="E45" s="182"/>
      <c r="F45" s="182"/>
      <c r="G45" s="183"/>
    </row>
    <row r="46" spans="1:7" ht="63" x14ac:dyDescent="0.25">
      <c r="A46" s="68" t="s">
        <v>168</v>
      </c>
      <c r="B46" s="186">
        <v>100</v>
      </c>
      <c r="C46" s="187"/>
      <c r="D46" s="65">
        <v>100</v>
      </c>
      <c r="E46" s="65">
        <v>100</v>
      </c>
      <c r="F46" s="65">
        <v>100</v>
      </c>
      <c r="G46" s="65">
        <v>100</v>
      </c>
    </row>
    <row r="47" spans="1:7" ht="47.25" x14ac:dyDescent="0.25">
      <c r="A47" s="68" t="s">
        <v>167</v>
      </c>
      <c r="B47" s="186">
        <v>23750</v>
      </c>
      <c r="C47" s="187"/>
      <c r="D47" s="65">
        <v>23800</v>
      </c>
      <c r="E47" s="65">
        <v>24350</v>
      </c>
      <c r="F47" s="65">
        <v>24900</v>
      </c>
      <c r="G47" s="65">
        <v>25450</v>
      </c>
    </row>
    <row r="48" spans="1:7" ht="20.25" customHeight="1" x14ac:dyDescent="0.25">
      <c r="A48" s="181" t="s">
        <v>155</v>
      </c>
      <c r="B48" s="182"/>
      <c r="C48" s="182"/>
      <c r="D48" s="182"/>
      <c r="E48" s="182"/>
      <c r="F48" s="182"/>
      <c r="G48" s="183"/>
    </row>
    <row r="49" spans="1:14" ht="85.5" customHeight="1" x14ac:dyDescent="0.25">
      <c r="A49" s="68" t="s">
        <v>166</v>
      </c>
      <c r="B49" s="186">
        <v>100</v>
      </c>
      <c r="C49" s="187"/>
      <c r="D49" s="65">
        <v>100</v>
      </c>
      <c r="E49" s="65">
        <v>100</v>
      </c>
      <c r="F49" s="65">
        <v>100</v>
      </c>
      <c r="G49" s="65">
        <v>100</v>
      </c>
      <c r="N49" s="28"/>
    </row>
    <row r="50" spans="1:14" ht="45.75" customHeight="1" x14ac:dyDescent="0.25">
      <c r="A50" s="181" t="s">
        <v>156</v>
      </c>
      <c r="B50" s="182"/>
      <c r="C50" s="182"/>
      <c r="D50" s="182"/>
      <c r="E50" s="182"/>
      <c r="F50" s="182"/>
      <c r="G50" s="183"/>
    </row>
    <row r="51" spans="1:14" ht="53.25" customHeight="1" x14ac:dyDescent="0.25">
      <c r="A51" s="70" t="s">
        <v>175</v>
      </c>
      <c r="B51" s="184">
        <v>5.54</v>
      </c>
      <c r="C51" s="185"/>
      <c r="D51" s="73">
        <v>5.57</v>
      </c>
      <c r="E51" s="73">
        <v>5.68</v>
      </c>
      <c r="F51" s="73">
        <v>5.74</v>
      </c>
      <c r="G51" s="73">
        <v>5.77</v>
      </c>
    </row>
    <row r="52" spans="1:14" ht="64.5" customHeight="1" x14ac:dyDescent="0.25">
      <c r="A52" s="70" t="s">
        <v>176</v>
      </c>
      <c r="B52" s="186">
        <v>1</v>
      </c>
      <c r="C52" s="187"/>
      <c r="D52" s="65">
        <v>1</v>
      </c>
      <c r="E52" s="65">
        <v>1</v>
      </c>
      <c r="F52" s="65">
        <v>1</v>
      </c>
      <c r="G52" s="65">
        <v>1</v>
      </c>
    </row>
    <row r="53" spans="1:14" ht="47.25" x14ac:dyDescent="0.25">
      <c r="A53" s="70" t="s">
        <v>234</v>
      </c>
      <c r="B53" s="199">
        <f>11155+8011+25080+25502+59400+8546+29991</f>
        <v>167685</v>
      </c>
      <c r="C53" s="200"/>
      <c r="D53" s="179">
        <f>11266+8095+25331+25757+59800+8631+30291</f>
        <v>169171</v>
      </c>
      <c r="E53" s="179">
        <f>11379+8176+25584+26015+60200+8717+30594</f>
        <v>170665</v>
      </c>
      <c r="F53" s="179">
        <f>11493+8257+25840+26275+60600+8804+30900</f>
        <v>172169</v>
      </c>
      <c r="G53" s="179">
        <f>11608+8340+26098+26538+61000+8892+31209</f>
        <v>173685</v>
      </c>
    </row>
    <row r="54" spans="1:14" ht="31.5" x14ac:dyDescent="0.25">
      <c r="A54" s="70" t="s">
        <v>235</v>
      </c>
      <c r="B54" s="199">
        <f>296+140+357+159+105+28+432</f>
        <v>1517</v>
      </c>
      <c r="C54" s="200"/>
      <c r="D54" s="179">
        <f>143+299+360+161+106+29+436</f>
        <v>1534</v>
      </c>
      <c r="E54" s="179">
        <f>302+146+363+162+107+29+440</f>
        <v>1549</v>
      </c>
      <c r="F54" s="179">
        <f>305+149+366+164+108+30+444</f>
        <v>1566</v>
      </c>
      <c r="G54" s="179">
        <f>308+154+370+165+110+30+448</f>
        <v>1585</v>
      </c>
    </row>
    <row r="55" spans="1:14" ht="21" customHeight="1" x14ac:dyDescent="0.25">
      <c r="A55" s="181" t="s">
        <v>169</v>
      </c>
      <c r="B55" s="182"/>
      <c r="C55" s="182"/>
      <c r="D55" s="182"/>
      <c r="E55" s="182"/>
      <c r="F55" s="182"/>
      <c r="G55" s="183"/>
    </row>
    <row r="56" spans="1:14" ht="48" customHeight="1" x14ac:dyDescent="0.25">
      <c r="A56" s="70" t="s">
        <v>385</v>
      </c>
      <c r="B56" s="186">
        <v>1</v>
      </c>
      <c r="C56" s="187"/>
      <c r="D56" s="65">
        <v>0</v>
      </c>
      <c r="E56" s="65">
        <v>0</v>
      </c>
      <c r="F56" s="65">
        <v>0</v>
      </c>
      <c r="G56" s="65">
        <v>0</v>
      </c>
    </row>
    <row r="57" spans="1:14" ht="66.75" customHeight="1" x14ac:dyDescent="0.25">
      <c r="A57" s="70" t="s">
        <v>383</v>
      </c>
      <c r="B57" s="186">
        <v>0</v>
      </c>
      <c r="C57" s="187"/>
      <c r="D57" s="65">
        <v>0</v>
      </c>
      <c r="E57" s="65">
        <v>0</v>
      </c>
      <c r="F57" s="65">
        <v>0</v>
      </c>
      <c r="G57" s="65">
        <v>0</v>
      </c>
    </row>
    <row r="58" spans="1:14" ht="66.75" customHeight="1" x14ac:dyDescent="0.25">
      <c r="A58" s="70" t="s">
        <v>382</v>
      </c>
      <c r="B58" s="186">
        <v>59</v>
      </c>
      <c r="C58" s="187"/>
      <c r="D58" s="65">
        <v>64</v>
      </c>
      <c r="E58" s="65">
        <v>70</v>
      </c>
      <c r="F58" s="65">
        <v>76</v>
      </c>
      <c r="G58" s="65">
        <v>82</v>
      </c>
    </row>
    <row r="59" spans="1:14" ht="66.75" customHeight="1" x14ac:dyDescent="0.25">
      <c r="A59" s="70" t="s">
        <v>170</v>
      </c>
      <c r="B59" s="186">
        <v>125</v>
      </c>
      <c r="C59" s="187"/>
      <c r="D59" s="65">
        <v>130</v>
      </c>
      <c r="E59" s="65">
        <v>135</v>
      </c>
      <c r="F59" s="65">
        <v>140</v>
      </c>
      <c r="G59" s="65">
        <v>145</v>
      </c>
    </row>
    <row r="60" spans="1:14" ht="38.25" customHeight="1" x14ac:dyDescent="0.25">
      <c r="A60" s="181" t="s">
        <v>157</v>
      </c>
      <c r="B60" s="182"/>
      <c r="C60" s="182"/>
      <c r="D60" s="182"/>
      <c r="E60" s="182"/>
      <c r="F60" s="182"/>
      <c r="G60" s="183"/>
    </row>
    <row r="61" spans="1:14" ht="47.25" x14ac:dyDescent="0.25">
      <c r="A61" s="68" t="s">
        <v>178</v>
      </c>
      <c r="B61" s="189">
        <v>0</v>
      </c>
      <c r="C61" s="190"/>
      <c r="D61" s="64">
        <v>2</v>
      </c>
      <c r="E61" s="64">
        <v>0</v>
      </c>
      <c r="F61" s="64">
        <v>0</v>
      </c>
      <c r="G61" s="64">
        <v>0</v>
      </c>
    </row>
    <row r="62" spans="1:14" ht="19.5" customHeight="1" x14ac:dyDescent="0.25">
      <c r="A62" s="181" t="s">
        <v>360</v>
      </c>
      <c r="B62" s="182"/>
      <c r="C62" s="182"/>
      <c r="D62" s="182"/>
      <c r="E62" s="182"/>
      <c r="F62" s="182"/>
      <c r="G62" s="183"/>
    </row>
    <row r="63" spans="1:14" ht="173.25" x14ac:dyDescent="0.25">
      <c r="A63" s="72" t="s">
        <v>181</v>
      </c>
      <c r="B63" s="184">
        <v>100</v>
      </c>
      <c r="C63" s="185"/>
      <c r="D63" s="73">
        <v>100</v>
      </c>
      <c r="E63" s="73">
        <v>100</v>
      </c>
      <c r="F63" s="73">
        <v>100</v>
      </c>
      <c r="G63" s="73">
        <v>100</v>
      </c>
    </row>
    <row r="64" spans="1:14" ht="94.5" x14ac:dyDescent="0.25">
      <c r="A64" s="104" t="s">
        <v>208</v>
      </c>
      <c r="B64" s="197">
        <v>100</v>
      </c>
      <c r="C64" s="198"/>
      <c r="D64" s="105">
        <v>100</v>
      </c>
      <c r="E64" s="105">
        <v>100</v>
      </c>
      <c r="F64" s="105">
        <v>100</v>
      </c>
      <c r="G64" s="105">
        <v>100</v>
      </c>
    </row>
    <row r="65" spans="1:7" ht="18.75" x14ac:dyDescent="0.3">
      <c r="A65" s="30"/>
      <c r="B65" s="30"/>
      <c r="C65" s="30"/>
      <c r="D65" s="30"/>
      <c r="E65" s="30"/>
      <c r="F65" s="30"/>
      <c r="G65" s="30"/>
    </row>
    <row r="66" spans="1:7" ht="18.75" x14ac:dyDescent="0.3">
      <c r="A66" s="30"/>
      <c r="B66" s="30"/>
      <c r="C66" s="30"/>
      <c r="D66" s="30"/>
      <c r="E66" s="30"/>
      <c r="F66" s="30"/>
      <c r="G66" s="30"/>
    </row>
    <row r="67" spans="1:7" ht="18.75" x14ac:dyDescent="0.3">
      <c r="A67" s="30"/>
      <c r="B67" s="30"/>
      <c r="C67" s="30"/>
      <c r="D67" s="30"/>
      <c r="E67" s="30"/>
      <c r="F67" s="30"/>
      <c r="G67" s="30"/>
    </row>
    <row r="68" spans="1:7" ht="18.75" x14ac:dyDescent="0.3">
      <c r="A68" s="30"/>
      <c r="B68" s="30"/>
      <c r="C68" s="30"/>
      <c r="D68" s="30"/>
      <c r="E68" s="30"/>
      <c r="F68" s="30"/>
      <c r="G68" s="30"/>
    </row>
  </sheetData>
  <mergeCells count="45">
    <mergeCell ref="B64:C64"/>
    <mergeCell ref="B51:C51"/>
    <mergeCell ref="B52:C52"/>
    <mergeCell ref="A39:G39"/>
    <mergeCell ref="B49:C49"/>
    <mergeCell ref="A50:G50"/>
    <mergeCell ref="A55:G55"/>
    <mergeCell ref="B53:C53"/>
    <mergeCell ref="B54:C54"/>
    <mergeCell ref="B40:C40"/>
    <mergeCell ref="A41:G41"/>
    <mergeCell ref="B42:C42"/>
    <mergeCell ref="B43:C43"/>
    <mergeCell ref="B46:C46"/>
    <mergeCell ref="B47:C47"/>
    <mergeCell ref="A45:G45"/>
    <mergeCell ref="A20:G20"/>
    <mergeCell ref="B23:G23"/>
    <mergeCell ref="B24:G24"/>
    <mergeCell ref="B25:G25"/>
    <mergeCell ref="A26:A32"/>
    <mergeCell ref="B26:G26"/>
    <mergeCell ref="B27:G27"/>
    <mergeCell ref="B28:G28"/>
    <mergeCell ref="B29:G29"/>
    <mergeCell ref="B30:G30"/>
    <mergeCell ref="B31:G31"/>
    <mergeCell ref="B32:G32"/>
    <mergeCell ref="A21:G21"/>
    <mergeCell ref="A8:G8"/>
    <mergeCell ref="A12:G12"/>
    <mergeCell ref="A13:G13"/>
    <mergeCell ref="A14:G14"/>
    <mergeCell ref="A19:G19"/>
    <mergeCell ref="A62:G62"/>
    <mergeCell ref="B63:C63"/>
    <mergeCell ref="B59:C59"/>
    <mergeCell ref="A60:G60"/>
    <mergeCell ref="B33:G33"/>
    <mergeCell ref="A48:G48"/>
    <mergeCell ref="B61:C61"/>
    <mergeCell ref="B56:C56"/>
    <mergeCell ref="B57:C57"/>
    <mergeCell ref="B44:C44"/>
    <mergeCell ref="B58:C58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4"/>
  <sheetViews>
    <sheetView view="pageBreakPreview" topLeftCell="A295" zoomScale="60" zoomScaleNormal="100" workbookViewId="0">
      <selection activeCell="K176" sqref="K176"/>
    </sheetView>
  </sheetViews>
  <sheetFormatPr defaultRowHeight="15" x14ac:dyDescent="0.25"/>
  <cols>
    <col min="1" max="1" width="33.28515625" customWidth="1"/>
    <col min="2" max="2" width="20.28515625" customWidth="1"/>
    <col min="3" max="3" width="41.42578125" customWidth="1"/>
    <col min="4" max="5" width="15.42578125" customWidth="1"/>
    <col min="6" max="6" width="24.42578125" customWidth="1"/>
  </cols>
  <sheetData>
    <row r="1" spans="1:6" x14ac:dyDescent="0.25">
      <c r="A1" s="265" t="s">
        <v>47</v>
      </c>
      <c r="B1" s="265"/>
      <c r="C1" s="265"/>
      <c r="D1" s="265"/>
      <c r="E1" s="265"/>
      <c r="F1" s="265"/>
    </row>
    <row r="2" spans="1:6" x14ac:dyDescent="0.25">
      <c r="A2" s="265" t="s">
        <v>1</v>
      </c>
      <c r="B2" s="265"/>
      <c r="C2" s="265"/>
      <c r="D2" s="265"/>
      <c r="E2" s="265"/>
      <c r="F2" s="265"/>
    </row>
    <row r="3" spans="1:6" x14ac:dyDescent="0.25">
      <c r="A3" s="265" t="s">
        <v>197</v>
      </c>
      <c r="B3" s="265"/>
      <c r="C3" s="265"/>
      <c r="D3" s="265"/>
      <c r="E3" s="265"/>
      <c r="F3" s="265"/>
    </row>
    <row r="4" spans="1:6" x14ac:dyDescent="0.25">
      <c r="A4" s="16"/>
    </row>
    <row r="5" spans="1:6" ht="15.75" x14ac:dyDescent="0.25">
      <c r="A5" s="10"/>
    </row>
    <row r="6" spans="1:6" x14ac:dyDescent="0.25">
      <c r="A6" s="239" t="s">
        <v>60</v>
      </c>
      <c r="B6" s="239"/>
      <c r="C6" s="239"/>
      <c r="D6" s="239"/>
      <c r="E6" s="239"/>
      <c r="F6" s="239"/>
    </row>
    <row r="7" spans="1:6" ht="8.25" customHeight="1" x14ac:dyDescent="0.25">
      <c r="A7" s="5"/>
    </row>
    <row r="8" spans="1:6" ht="95.25" customHeight="1" x14ac:dyDescent="0.25">
      <c r="A8" s="35" t="s">
        <v>72</v>
      </c>
      <c r="B8" s="147" t="s">
        <v>28</v>
      </c>
      <c r="C8" s="146" t="s">
        <v>73</v>
      </c>
      <c r="D8" s="223" t="s">
        <v>74</v>
      </c>
      <c r="E8" s="223"/>
      <c r="F8" s="36" t="s">
        <v>61</v>
      </c>
    </row>
    <row r="9" spans="1:6" x14ac:dyDescent="0.25">
      <c r="A9" s="35">
        <v>1</v>
      </c>
      <c r="B9" s="147"/>
      <c r="C9" s="146">
        <v>3</v>
      </c>
      <c r="D9" s="223">
        <v>4</v>
      </c>
      <c r="E9" s="223"/>
      <c r="F9" s="35">
        <v>5</v>
      </c>
    </row>
    <row r="10" spans="1:6" ht="25.5" customHeight="1" x14ac:dyDescent="0.25">
      <c r="A10" s="225" t="s">
        <v>153</v>
      </c>
      <c r="B10" s="225"/>
      <c r="C10" s="225"/>
      <c r="D10" s="225"/>
      <c r="E10" s="225"/>
      <c r="F10" s="225"/>
    </row>
    <row r="11" spans="1:6" x14ac:dyDescent="0.25">
      <c r="A11" s="257" t="s">
        <v>88</v>
      </c>
      <c r="B11" s="228" t="s">
        <v>255</v>
      </c>
      <c r="C11" s="269" t="s">
        <v>63</v>
      </c>
      <c r="D11" s="145" t="s">
        <v>143</v>
      </c>
      <c r="E11" s="155">
        <f>E12+E13+E14+E15+E16</f>
        <v>0</v>
      </c>
      <c r="F11" s="261"/>
    </row>
    <row r="12" spans="1:6" x14ac:dyDescent="0.25">
      <c r="A12" s="258"/>
      <c r="B12" s="228"/>
      <c r="C12" s="269"/>
      <c r="D12" s="144" t="s">
        <v>12</v>
      </c>
      <c r="E12" s="142">
        <f>'Прил 10 Перечень мероприятий'!G17</f>
        <v>0</v>
      </c>
      <c r="F12" s="261"/>
    </row>
    <row r="13" spans="1:6" x14ac:dyDescent="0.25">
      <c r="A13" s="258"/>
      <c r="B13" s="228"/>
      <c r="C13" s="269"/>
      <c r="D13" s="144" t="s">
        <v>142</v>
      </c>
      <c r="E13" s="142">
        <f>'Прил 10 Перечень мероприятий'!H17</f>
        <v>0</v>
      </c>
      <c r="F13" s="261"/>
    </row>
    <row r="14" spans="1:6" x14ac:dyDescent="0.25">
      <c r="A14" s="258"/>
      <c r="B14" s="228"/>
      <c r="C14" s="269"/>
      <c r="D14" s="144" t="s">
        <v>258</v>
      </c>
      <c r="E14" s="142">
        <f>'Прил 10 Перечень мероприятий'!I17</f>
        <v>0</v>
      </c>
      <c r="F14" s="261"/>
    </row>
    <row r="15" spans="1:6" x14ac:dyDescent="0.25">
      <c r="A15" s="258"/>
      <c r="B15" s="228"/>
      <c r="C15" s="269"/>
      <c r="D15" s="144" t="s">
        <v>296</v>
      </c>
      <c r="E15" s="142">
        <f>'Прил 10 Перечень мероприятий'!J17</f>
        <v>0</v>
      </c>
      <c r="F15" s="261"/>
    </row>
    <row r="16" spans="1:6" x14ac:dyDescent="0.25">
      <c r="A16" s="259"/>
      <c r="B16" s="228"/>
      <c r="C16" s="269"/>
      <c r="D16" s="144" t="s">
        <v>297</v>
      </c>
      <c r="E16" s="142">
        <f>'Прил 10 Перечень мероприятий'!K17</f>
        <v>0</v>
      </c>
      <c r="F16" s="261"/>
    </row>
    <row r="17" spans="1:6" ht="15" customHeight="1" x14ac:dyDescent="0.25">
      <c r="A17" s="257" t="s">
        <v>88</v>
      </c>
      <c r="B17" s="228" t="s">
        <v>255</v>
      </c>
      <c r="C17" s="260" t="s">
        <v>63</v>
      </c>
      <c r="D17" s="145" t="s">
        <v>143</v>
      </c>
      <c r="E17" s="156">
        <f>E18+E19+E20+E21+E22</f>
        <v>0</v>
      </c>
      <c r="F17" s="261"/>
    </row>
    <row r="18" spans="1:6" x14ac:dyDescent="0.25">
      <c r="A18" s="258"/>
      <c r="B18" s="228"/>
      <c r="C18" s="260"/>
      <c r="D18" s="144" t="s">
        <v>12</v>
      </c>
      <c r="E18" s="142">
        <f>'Прил 10 Перечень мероприятий'!G21</f>
        <v>0</v>
      </c>
      <c r="F18" s="261"/>
    </row>
    <row r="19" spans="1:6" x14ac:dyDescent="0.25">
      <c r="A19" s="258"/>
      <c r="B19" s="228"/>
      <c r="C19" s="260"/>
      <c r="D19" s="144" t="s">
        <v>142</v>
      </c>
      <c r="E19" s="142">
        <f>'Прил 10 Перечень мероприятий'!H21</f>
        <v>0</v>
      </c>
      <c r="F19" s="261"/>
    </row>
    <row r="20" spans="1:6" x14ac:dyDescent="0.25">
      <c r="A20" s="258"/>
      <c r="B20" s="228"/>
      <c r="C20" s="260"/>
      <c r="D20" s="144" t="s">
        <v>258</v>
      </c>
      <c r="E20" s="142">
        <f>'Прил 10 Перечень мероприятий'!I21</f>
        <v>0</v>
      </c>
      <c r="F20" s="261"/>
    </row>
    <row r="21" spans="1:6" x14ac:dyDescent="0.25">
      <c r="A21" s="258"/>
      <c r="B21" s="228"/>
      <c r="C21" s="260"/>
      <c r="D21" s="144" t="s">
        <v>296</v>
      </c>
      <c r="E21" s="142">
        <f>'Прил 10 Перечень мероприятий'!J21</f>
        <v>0</v>
      </c>
      <c r="F21" s="261"/>
    </row>
    <row r="22" spans="1:6" x14ac:dyDescent="0.25">
      <c r="A22" s="259"/>
      <c r="B22" s="228"/>
      <c r="C22" s="260"/>
      <c r="D22" s="144" t="s">
        <v>297</v>
      </c>
      <c r="E22" s="142">
        <f>'Прил 10 Перечень мероприятий'!K21</f>
        <v>0</v>
      </c>
      <c r="F22" s="261"/>
    </row>
    <row r="23" spans="1:6" ht="29.25" customHeight="1" x14ac:dyDescent="0.25">
      <c r="A23" s="254" t="s">
        <v>198</v>
      </c>
      <c r="B23" s="255"/>
      <c r="C23" s="255"/>
      <c r="D23" s="255"/>
      <c r="E23" s="255"/>
      <c r="F23" s="256"/>
    </row>
    <row r="24" spans="1:6" ht="15" customHeight="1" x14ac:dyDescent="0.25">
      <c r="A24" s="257" t="s">
        <v>363</v>
      </c>
      <c r="B24" s="228" t="s">
        <v>255</v>
      </c>
      <c r="C24" s="262" t="s">
        <v>298</v>
      </c>
      <c r="D24" s="145" t="s">
        <v>143</v>
      </c>
      <c r="E24" s="155">
        <f>E25+E26+E27+E28+E29</f>
        <v>80511.5</v>
      </c>
      <c r="F24" s="261"/>
    </row>
    <row r="25" spans="1:6" x14ac:dyDescent="0.25">
      <c r="A25" s="258"/>
      <c r="B25" s="228"/>
      <c r="C25" s="263"/>
      <c r="D25" s="144" t="s">
        <v>12</v>
      </c>
      <c r="E25" s="142">
        <f>'Прил 10 Перечень мероприятий'!G34</f>
        <v>16102.3</v>
      </c>
      <c r="F25" s="261"/>
    </row>
    <row r="26" spans="1:6" x14ac:dyDescent="0.25">
      <c r="A26" s="258"/>
      <c r="B26" s="228"/>
      <c r="C26" s="263"/>
      <c r="D26" s="144" t="s">
        <v>142</v>
      </c>
      <c r="E26" s="142">
        <f>'Прил 10 Перечень мероприятий'!H34</f>
        <v>16102.3</v>
      </c>
      <c r="F26" s="261"/>
    </row>
    <row r="27" spans="1:6" x14ac:dyDescent="0.25">
      <c r="A27" s="258"/>
      <c r="B27" s="228"/>
      <c r="C27" s="263"/>
      <c r="D27" s="144" t="s">
        <v>258</v>
      </c>
      <c r="E27" s="142">
        <f>'Прил 10 Перечень мероприятий'!I34</f>
        <v>16102.3</v>
      </c>
      <c r="F27" s="261"/>
    </row>
    <row r="28" spans="1:6" x14ac:dyDescent="0.25">
      <c r="A28" s="258"/>
      <c r="B28" s="228"/>
      <c r="C28" s="263"/>
      <c r="D28" s="144" t="s">
        <v>296</v>
      </c>
      <c r="E28" s="142">
        <f>'Прил 10 Перечень мероприятий'!J34</f>
        <v>16102.3</v>
      </c>
      <c r="F28" s="261"/>
    </row>
    <row r="29" spans="1:6" x14ac:dyDescent="0.25">
      <c r="A29" s="258"/>
      <c r="B29" s="228"/>
      <c r="C29" s="263"/>
      <c r="D29" s="144" t="s">
        <v>297</v>
      </c>
      <c r="E29" s="142">
        <f>'Прил 10 Перечень мероприятий'!K34</f>
        <v>16102.3</v>
      </c>
      <c r="F29" s="261"/>
    </row>
    <row r="30" spans="1:6" x14ac:dyDescent="0.25">
      <c r="A30" s="258"/>
      <c r="B30" s="228" t="s">
        <v>24</v>
      </c>
      <c r="C30" s="263"/>
      <c r="D30" s="145" t="s">
        <v>143</v>
      </c>
      <c r="E30" s="155">
        <f>E31+E32+E33+E34+E35</f>
        <v>0</v>
      </c>
      <c r="F30" s="261"/>
    </row>
    <row r="31" spans="1:6" x14ac:dyDescent="0.25">
      <c r="A31" s="258"/>
      <c r="B31" s="228"/>
      <c r="C31" s="263"/>
      <c r="D31" s="144" t="s">
        <v>12</v>
      </c>
      <c r="E31" s="142">
        <f>'Прил 10 Перечень мероприятий'!G35</f>
        <v>0</v>
      </c>
      <c r="F31" s="261"/>
    </row>
    <row r="32" spans="1:6" x14ac:dyDescent="0.25">
      <c r="A32" s="258"/>
      <c r="B32" s="228"/>
      <c r="C32" s="263"/>
      <c r="D32" s="144" t="s">
        <v>142</v>
      </c>
      <c r="E32" s="142">
        <f>'Прил 10 Перечень мероприятий'!H35</f>
        <v>0</v>
      </c>
      <c r="F32" s="261"/>
    </row>
    <row r="33" spans="1:6" x14ac:dyDescent="0.25">
      <c r="A33" s="258"/>
      <c r="B33" s="228"/>
      <c r="C33" s="263"/>
      <c r="D33" s="144" t="s">
        <v>258</v>
      </c>
      <c r="E33" s="142">
        <f>'Прил 10 Перечень мероприятий'!I35</f>
        <v>0</v>
      </c>
      <c r="F33" s="261"/>
    </row>
    <row r="34" spans="1:6" x14ac:dyDescent="0.25">
      <c r="A34" s="258"/>
      <c r="B34" s="228"/>
      <c r="C34" s="263"/>
      <c r="D34" s="144" t="s">
        <v>296</v>
      </c>
      <c r="E34" s="142">
        <f>'Прил 10 Перечень мероприятий'!J35</f>
        <v>0</v>
      </c>
      <c r="F34" s="261"/>
    </row>
    <row r="35" spans="1:6" x14ac:dyDescent="0.25">
      <c r="A35" s="258"/>
      <c r="B35" s="228"/>
      <c r="C35" s="263"/>
      <c r="D35" s="144" t="s">
        <v>297</v>
      </c>
      <c r="E35" s="142">
        <f>'Прил 10 Перечень мероприятий'!K35</f>
        <v>0</v>
      </c>
      <c r="F35" s="261"/>
    </row>
    <row r="36" spans="1:6" ht="15" customHeight="1" x14ac:dyDescent="0.25">
      <c r="A36" s="258"/>
      <c r="B36" s="228" t="s">
        <v>80</v>
      </c>
      <c r="C36" s="263"/>
      <c r="D36" s="145" t="s">
        <v>143</v>
      </c>
      <c r="E36" s="155">
        <f>E37+E38+E39+E40+E41</f>
        <v>0</v>
      </c>
      <c r="F36" s="261"/>
    </row>
    <row r="37" spans="1:6" x14ac:dyDescent="0.25">
      <c r="A37" s="258"/>
      <c r="B37" s="228"/>
      <c r="C37" s="263"/>
      <c r="D37" s="144" t="s">
        <v>12</v>
      </c>
      <c r="E37" s="142">
        <f>'Прил 10 Перечень мероприятий'!G36</f>
        <v>0</v>
      </c>
      <c r="F37" s="261"/>
    </row>
    <row r="38" spans="1:6" x14ac:dyDescent="0.25">
      <c r="A38" s="258"/>
      <c r="B38" s="228"/>
      <c r="C38" s="263"/>
      <c r="D38" s="144" t="s">
        <v>142</v>
      </c>
      <c r="E38" s="142">
        <f>'Прил 10 Перечень мероприятий'!H36</f>
        <v>0</v>
      </c>
      <c r="F38" s="261"/>
    </row>
    <row r="39" spans="1:6" x14ac:dyDescent="0.25">
      <c r="A39" s="258"/>
      <c r="B39" s="228"/>
      <c r="C39" s="263"/>
      <c r="D39" s="144" t="s">
        <v>258</v>
      </c>
      <c r="E39" s="142">
        <f>'Прил 10 Перечень мероприятий'!I36</f>
        <v>0</v>
      </c>
      <c r="F39" s="261"/>
    </row>
    <row r="40" spans="1:6" x14ac:dyDescent="0.25">
      <c r="A40" s="258"/>
      <c r="B40" s="228"/>
      <c r="C40" s="263"/>
      <c r="D40" s="144" t="s">
        <v>296</v>
      </c>
      <c r="E40" s="142">
        <f>'Прил 10 Перечень мероприятий'!J36</f>
        <v>0</v>
      </c>
      <c r="F40" s="261"/>
    </row>
    <row r="41" spans="1:6" x14ac:dyDescent="0.25">
      <c r="A41" s="259"/>
      <c r="B41" s="228"/>
      <c r="C41" s="264"/>
      <c r="D41" s="144" t="s">
        <v>297</v>
      </c>
      <c r="E41" s="142">
        <f>'Прил 10 Перечень мероприятий'!K36</f>
        <v>0</v>
      </c>
      <c r="F41" s="261"/>
    </row>
    <row r="42" spans="1:6" x14ac:dyDescent="0.25">
      <c r="A42" s="257" t="s">
        <v>272</v>
      </c>
      <c r="B42" s="228" t="s">
        <v>255</v>
      </c>
      <c r="C42" s="260" t="s">
        <v>303</v>
      </c>
      <c r="D42" s="145" t="s">
        <v>143</v>
      </c>
      <c r="E42" s="156">
        <f>E43+E44+E45+E46+E47</f>
        <v>655</v>
      </c>
      <c r="F42" s="261"/>
    </row>
    <row r="43" spans="1:6" x14ac:dyDescent="0.25">
      <c r="A43" s="258"/>
      <c r="B43" s="228"/>
      <c r="C43" s="260"/>
      <c r="D43" s="144" t="s">
        <v>12</v>
      </c>
      <c r="E43" s="142">
        <f>'Прил 10 Перечень мероприятий'!G46</f>
        <v>131</v>
      </c>
      <c r="F43" s="261"/>
    </row>
    <row r="44" spans="1:6" x14ac:dyDescent="0.25">
      <c r="A44" s="258"/>
      <c r="B44" s="228"/>
      <c r="C44" s="260"/>
      <c r="D44" s="144" t="s">
        <v>142</v>
      </c>
      <c r="E44" s="142">
        <f>'Прил 10 Перечень мероприятий'!H46</f>
        <v>131</v>
      </c>
      <c r="F44" s="261"/>
    </row>
    <row r="45" spans="1:6" x14ac:dyDescent="0.25">
      <c r="A45" s="258"/>
      <c r="B45" s="228"/>
      <c r="C45" s="260"/>
      <c r="D45" s="144" t="s">
        <v>258</v>
      </c>
      <c r="E45" s="142">
        <f>'Прил 10 Перечень мероприятий'!I46</f>
        <v>131</v>
      </c>
      <c r="F45" s="261"/>
    </row>
    <row r="46" spans="1:6" x14ac:dyDescent="0.25">
      <c r="A46" s="258"/>
      <c r="B46" s="228"/>
      <c r="C46" s="260"/>
      <c r="D46" s="144" t="s">
        <v>296</v>
      </c>
      <c r="E46" s="142">
        <f>'Прил 10 Перечень мероприятий'!J46</f>
        <v>131</v>
      </c>
      <c r="F46" s="261"/>
    </row>
    <row r="47" spans="1:6" x14ac:dyDescent="0.25">
      <c r="A47" s="259"/>
      <c r="B47" s="228"/>
      <c r="C47" s="260"/>
      <c r="D47" s="144" t="s">
        <v>297</v>
      </c>
      <c r="E47" s="142">
        <f>'Прил 10 Перечень мероприятий'!K46</f>
        <v>131</v>
      </c>
      <c r="F47" s="261"/>
    </row>
    <row r="48" spans="1:6" x14ac:dyDescent="0.25">
      <c r="A48" s="257" t="s">
        <v>84</v>
      </c>
      <c r="B48" s="228" t="s">
        <v>255</v>
      </c>
      <c r="C48" s="260" t="s">
        <v>303</v>
      </c>
      <c r="D48" s="145" t="s">
        <v>143</v>
      </c>
      <c r="E48" s="156">
        <f>E49+E50+E51+E52+E53</f>
        <v>745</v>
      </c>
      <c r="F48" s="261"/>
    </row>
    <row r="49" spans="1:6" x14ac:dyDescent="0.25">
      <c r="A49" s="258"/>
      <c r="B49" s="228"/>
      <c r="C49" s="260"/>
      <c r="D49" s="144" t="s">
        <v>12</v>
      </c>
      <c r="E49" s="142">
        <f>'Прил 10 Перечень мероприятий'!G50</f>
        <v>149</v>
      </c>
      <c r="F49" s="261"/>
    </row>
    <row r="50" spans="1:6" x14ac:dyDescent="0.25">
      <c r="A50" s="258"/>
      <c r="B50" s="228"/>
      <c r="C50" s="260"/>
      <c r="D50" s="144" t="s">
        <v>142</v>
      </c>
      <c r="E50" s="142">
        <f>'Прил 10 Перечень мероприятий'!H50</f>
        <v>149</v>
      </c>
      <c r="F50" s="261"/>
    </row>
    <row r="51" spans="1:6" x14ac:dyDescent="0.25">
      <c r="A51" s="258"/>
      <c r="B51" s="228"/>
      <c r="C51" s="260"/>
      <c r="D51" s="144" t="s">
        <v>258</v>
      </c>
      <c r="E51" s="142">
        <f>'Прил 10 Перечень мероприятий'!I50</f>
        <v>149</v>
      </c>
      <c r="F51" s="261"/>
    </row>
    <row r="52" spans="1:6" x14ac:dyDescent="0.25">
      <c r="A52" s="258"/>
      <c r="B52" s="228"/>
      <c r="C52" s="260"/>
      <c r="D52" s="144" t="s">
        <v>296</v>
      </c>
      <c r="E52" s="142">
        <f>'Прил 10 Перечень мероприятий'!J50</f>
        <v>149</v>
      </c>
      <c r="F52" s="261"/>
    </row>
    <row r="53" spans="1:6" x14ac:dyDescent="0.25">
      <c r="A53" s="259"/>
      <c r="B53" s="228"/>
      <c r="C53" s="260"/>
      <c r="D53" s="144" t="s">
        <v>297</v>
      </c>
      <c r="E53" s="142">
        <f>'Прил 10 Перечень мероприятий'!K50</f>
        <v>149</v>
      </c>
      <c r="F53" s="261"/>
    </row>
    <row r="54" spans="1:6" x14ac:dyDescent="0.25">
      <c r="A54" s="257" t="s">
        <v>267</v>
      </c>
      <c r="B54" s="228" t="s">
        <v>255</v>
      </c>
      <c r="C54" s="260" t="s">
        <v>303</v>
      </c>
      <c r="D54" s="145" t="s">
        <v>143</v>
      </c>
      <c r="E54" s="156">
        <f>E55+E56+E57+E58+E59</f>
        <v>0</v>
      </c>
      <c r="F54" s="261"/>
    </row>
    <row r="55" spans="1:6" x14ac:dyDescent="0.25">
      <c r="A55" s="258"/>
      <c r="B55" s="228"/>
      <c r="C55" s="260"/>
      <c r="D55" s="144" t="s">
        <v>12</v>
      </c>
      <c r="E55" s="142">
        <f>'Прил 10 Перечень мероприятий'!G54</f>
        <v>0</v>
      </c>
      <c r="F55" s="261"/>
    </row>
    <row r="56" spans="1:6" x14ac:dyDescent="0.25">
      <c r="A56" s="258"/>
      <c r="B56" s="228"/>
      <c r="C56" s="260"/>
      <c r="D56" s="144" t="s">
        <v>142</v>
      </c>
      <c r="E56" s="142">
        <f>'Прил 10 Перечень мероприятий'!H54</f>
        <v>0</v>
      </c>
      <c r="F56" s="261"/>
    </row>
    <row r="57" spans="1:6" x14ac:dyDescent="0.25">
      <c r="A57" s="258"/>
      <c r="B57" s="228"/>
      <c r="C57" s="260"/>
      <c r="D57" s="144" t="s">
        <v>258</v>
      </c>
      <c r="E57" s="142">
        <f>'Прил 10 Перечень мероприятий'!I54</f>
        <v>0</v>
      </c>
      <c r="F57" s="261"/>
    </row>
    <row r="58" spans="1:6" x14ac:dyDescent="0.25">
      <c r="A58" s="258"/>
      <c r="B58" s="228"/>
      <c r="C58" s="260"/>
      <c r="D58" s="144" t="s">
        <v>296</v>
      </c>
      <c r="E58" s="142">
        <f>'Прил 10 Перечень мероприятий'!J54</f>
        <v>0</v>
      </c>
      <c r="F58" s="261"/>
    </row>
    <row r="59" spans="1:6" x14ac:dyDescent="0.25">
      <c r="A59" s="259"/>
      <c r="B59" s="228"/>
      <c r="C59" s="260"/>
      <c r="D59" s="144" t="s">
        <v>297</v>
      </c>
      <c r="E59" s="142">
        <f>'Прил 10 Перечень мероприятий'!K54</f>
        <v>0</v>
      </c>
      <c r="F59" s="261"/>
    </row>
    <row r="60" spans="1:6" x14ac:dyDescent="0.25">
      <c r="A60" s="257" t="s">
        <v>299</v>
      </c>
      <c r="B60" s="228" t="s">
        <v>255</v>
      </c>
      <c r="C60" s="260" t="s">
        <v>303</v>
      </c>
      <c r="D60" s="145" t="s">
        <v>143</v>
      </c>
      <c r="E60" s="156">
        <f>E61+E62+E63+E64+E65</f>
        <v>500</v>
      </c>
      <c r="F60" s="261"/>
    </row>
    <row r="61" spans="1:6" x14ac:dyDescent="0.25">
      <c r="A61" s="258"/>
      <c r="B61" s="228"/>
      <c r="C61" s="260"/>
      <c r="D61" s="144" t="s">
        <v>12</v>
      </c>
      <c r="E61" s="142">
        <f>'Прил 10 Перечень мероприятий'!G58</f>
        <v>100</v>
      </c>
      <c r="F61" s="261"/>
    </row>
    <row r="62" spans="1:6" x14ac:dyDescent="0.25">
      <c r="A62" s="258"/>
      <c r="B62" s="228"/>
      <c r="C62" s="260"/>
      <c r="D62" s="144" t="s">
        <v>142</v>
      </c>
      <c r="E62" s="142">
        <f>'Прил 10 Перечень мероприятий'!H58</f>
        <v>100</v>
      </c>
      <c r="F62" s="261"/>
    </row>
    <row r="63" spans="1:6" x14ac:dyDescent="0.25">
      <c r="A63" s="258"/>
      <c r="B63" s="228"/>
      <c r="C63" s="260"/>
      <c r="D63" s="144" t="s">
        <v>258</v>
      </c>
      <c r="E63" s="142">
        <f>'Прил 10 Перечень мероприятий'!I58</f>
        <v>100</v>
      </c>
      <c r="F63" s="261"/>
    </row>
    <row r="64" spans="1:6" x14ac:dyDescent="0.25">
      <c r="A64" s="258"/>
      <c r="B64" s="228"/>
      <c r="C64" s="260"/>
      <c r="D64" s="144" t="s">
        <v>296</v>
      </c>
      <c r="E64" s="142">
        <f>'Прил 10 Перечень мероприятий'!J58</f>
        <v>100</v>
      </c>
      <c r="F64" s="261"/>
    </row>
    <row r="65" spans="1:6" x14ac:dyDescent="0.25">
      <c r="A65" s="259"/>
      <c r="B65" s="228"/>
      <c r="C65" s="260"/>
      <c r="D65" s="144" t="s">
        <v>297</v>
      </c>
      <c r="E65" s="142">
        <f>'Прил 10 Перечень мероприятий'!K58</f>
        <v>100</v>
      </c>
      <c r="F65" s="261"/>
    </row>
    <row r="66" spans="1:6" ht="15" customHeight="1" x14ac:dyDescent="0.25">
      <c r="A66" s="257" t="s">
        <v>66</v>
      </c>
      <c r="B66" s="228" t="s">
        <v>255</v>
      </c>
      <c r="C66" s="260" t="s">
        <v>303</v>
      </c>
      <c r="D66" s="145" t="s">
        <v>143</v>
      </c>
      <c r="E66" s="156">
        <f>E67+E68+E69+E70+E71</f>
        <v>500</v>
      </c>
      <c r="F66" s="261"/>
    </row>
    <row r="67" spans="1:6" x14ac:dyDescent="0.25">
      <c r="A67" s="258"/>
      <c r="B67" s="228"/>
      <c r="C67" s="260"/>
      <c r="D67" s="144" t="s">
        <v>12</v>
      </c>
      <c r="E67" s="142">
        <f>'Прил 10 Перечень мероприятий'!G62</f>
        <v>100</v>
      </c>
      <c r="F67" s="261"/>
    </row>
    <row r="68" spans="1:6" x14ac:dyDescent="0.25">
      <c r="A68" s="258"/>
      <c r="B68" s="228"/>
      <c r="C68" s="260"/>
      <c r="D68" s="144" t="s">
        <v>142</v>
      </c>
      <c r="E68" s="142">
        <f>'Прил 10 Перечень мероприятий'!H62</f>
        <v>100</v>
      </c>
      <c r="F68" s="261"/>
    </row>
    <row r="69" spans="1:6" x14ac:dyDescent="0.25">
      <c r="A69" s="258"/>
      <c r="B69" s="228"/>
      <c r="C69" s="260"/>
      <c r="D69" s="144" t="s">
        <v>258</v>
      </c>
      <c r="E69" s="142">
        <f>'Прил 10 Перечень мероприятий'!I62</f>
        <v>100</v>
      </c>
      <c r="F69" s="261"/>
    </row>
    <row r="70" spans="1:6" x14ac:dyDescent="0.25">
      <c r="A70" s="258"/>
      <c r="B70" s="228"/>
      <c r="C70" s="260"/>
      <c r="D70" s="144" t="s">
        <v>296</v>
      </c>
      <c r="E70" s="142">
        <f>'Прил 10 Перечень мероприятий'!J62</f>
        <v>100</v>
      </c>
      <c r="F70" s="261"/>
    </row>
    <row r="71" spans="1:6" x14ac:dyDescent="0.25">
      <c r="A71" s="259"/>
      <c r="B71" s="228"/>
      <c r="C71" s="260"/>
      <c r="D71" s="144" t="s">
        <v>297</v>
      </c>
      <c r="E71" s="142">
        <f>'Прил 10 Перечень мероприятий'!K62</f>
        <v>100</v>
      </c>
      <c r="F71" s="261"/>
    </row>
    <row r="72" spans="1:6" x14ac:dyDescent="0.25">
      <c r="A72" s="257" t="s">
        <v>268</v>
      </c>
      <c r="B72" s="228" t="s">
        <v>255</v>
      </c>
      <c r="C72" s="260" t="s">
        <v>303</v>
      </c>
      <c r="D72" s="145" t="s">
        <v>143</v>
      </c>
      <c r="E72" s="156">
        <f>E73+E74+E75+E76+E77</f>
        <v>0</v>
      </c>
      <c r="F72" s="261"/>
    </row>
    <row r="73" spans="1:6" x14ac:dyDescent="0.25">
      <c r="A73" s="258"/>
      <c r="B73" s="228"/>
      <c r="C73" s="260"/>
      <c r="D73" s="144" t="s">
        <v>12</v>
      </c>
      <c r="E73" s="142">
        <f>'Прил 10 Перечень мероприятий'!G66</f>
        <v>0</v>
      </c>
      <c r="F73" s="261"/>
    </row>
    <row r="74" spans="1:6" x14ac:dyDescent="0.25">
      <c r="A74" s="258"/>
      <c r="B74" s="228"/>
      <c r="C74" s="260"/>
      <c r="D74" s="144" t="s">
        <v>142</v>
      </c>
      <c r="E74" s="142">
        <f>'Прил 10 Перечень мероприятий'!H66</f>
        <v>0</v>
      </c>
      <c r="F74" s="261"/>
    </row>
    <row r="75" spans="1:6" x14ac:dyDescent="0.25">
      <c r="A75" s="258"/>
      <c r="B75" s="228"/>
      <c r="C75" s="260"/>
      <c r="D75" s="144" t="s">
        <v>258</v>
      </c>
      <c r="E75" s="142">
        <f>'Прил 10 Перечень мероприятий'!I66</f>
        <v>0</v>
      </c>
      <c r="F75" s="261"/>
    </row>
    <row r="76" spans="1:6" x14ac:dyDescent="0.25">
      <c r="A76" s="258"/>
      <c r="B76" s="228"/>
      <c r="C76" s="260"/>
      <c r="D76" s="144" t="s">
        <v>296</v>
      </c>
      <c r="E76" s="142">
        <f>'Прил 10 Перечень мероприятий'!J66</f>
        <v>0</v>
      </c>
      <c r="F76" s="261"/>
    </row>
    <row r="77" spans="1:6" x14ac:dyDescent="0.25">
      <c r="A77" s="259"/>
      <c r="B77" s="228"/>
      <c r="C77" s="260"/>
      <c r="D77" s="144" t="s">
        <v>297</v>
      </c>
      <c r="E77" s="142">
        <f>'Прил 10 Перечень мероприятий'!K66</f>
        <v>0</v>
      </c>
      <c r="F77" s="261"/>
    </row>
    <row r="78" spans="1:6" x14ac:dyDescent="0.25">
      <c r="A78" s="257" t="s">
        <v>269</v>
      </c>
      <c r="B78" s="228" t="s">
        <v>255</v>
      </c>
      <c r="C78" s="260" t="s">
        <v>303</v>
      </c>
      <c r="D78" s="145" t="s">
        <v>143</v>
      </c>
      <c r="E78" s="156">
        <f>E79+E80+E81+E82+E83</f>
        <v>400</v>
      </c>
      <c r="F78" s="261"/>
    </row>
    <row r="79" spans="1:6" x14ac:dyDescent="0.25">
      <c r="A79" s="258"/>
      <c r="B79" s="228"/>
      <c r="C79" s="260"/>
      <c r="D79" s="144" t="s">
        <v>12</v>
      </c>
      <c r="E79" s="142">
        <f>'Прил 10 Перечень мероприятий'!G70</f>
        <v>80</v>
      </c>
      <c r="F79" s="261"/>
    </row>
    <row r="80" spans="1:6" x14ac:dyDescent="0.25">
      <c r="A80" s="258"/>
      <c r="B80" s="228"/>
      <c r="C80" s="260"/>
      <c r="D80" s="144" t="s">
        <v>142</v>
      </c>
      <c r="E80" s="142">
        <f>'Прил 10 Перечень мероприятий'!H70</f>
        <v>80</v>
      </c>
      <c r="F80" s="261"/>
    </row>
    <row r="81" spans="1:6" x14ac:dyDescent="0.25">
      <c r="A81" s="258"/>
      <c r="B81" s="228"/>
      <c r="C81" s="260"/>
      <c r="D81" s="144" t="s">
        <v>258</v>
      </c>
      <c r="E81" s="142">
        <f>'Прил 10 Перечень мероприятий'!I70</f>
        <v>80</v>
      </c>
      <c r="F81" s="261"/>
    </row>
    <row r="82" spans="1:6" x14ac:dyDescent="0.25">
      <c r="A82" s="258"/>
      <c r="B82" s="228"/>
      <c r="C82" s="260"/>
      <c r="D82" s="144" t="s">
        <v>296</v>
      </c>
      <c r="E82" s="142">
        <f>'Прил 10 Перечень мероприятий'!J70</f>
        <v>80</v>
      </c>
      <c r="F82" s="261"/>
    </row>
    <row r="83" spans="1:6" x14ac:dyDescent="0.25">
      <c r="A83" s="259"/>
      <c r="B83" s="228"/>
      <c r="C83" s="260"/>
      <c r="D83" s="144" t="s">
        <v>297</v>
      </c>
      <c r="E83" s="142">
        <f>'Прил 10 Перечень мероприятий'!K70</f>
        <v>80</v>
      </c>
      <c r="F83" s="261"/>
    </row>
    <row r="84" spans="1:6" ht="27" customHeight="1" x14ac:dyDescent="0.25">
      <c r="A84" s="254" t="s">
        <v>199</v>
      </c>
      <c r="B84" s="255"/>
      <c r="C84" s="255"/>
      <c r="D84" s="255"/>
      <c r="E84" s="255"/>
      <c r="F84" s="256"/>
    </row>
    <row r="85" spans="1:6" ht="15" customHeight="1" x14ac:dyDescent="0.25">
      <c r="A85" s="257" t="s">
        <v>367</v>
      </c>
      <c r="B85" s="228" t="s">
        <v>255</v>
      </c>
      <c r="C85" s="262" t="s">
        <v>302</v>
      </c>
      <c r="D85" s="145" t="s">
        <v>143</v>
      </c>
      <c r="E85" s="155">
        <f>E86+E87+E88+E89+E90</f>
        <v>173416</v>
      </c>
      <c r="F85" s="261"/>
    </row>
    <row r="86" spans="1:6" x14ac:dyDescent="0.25">
      <c r="A86" s="258"/>
      <c r="B86" s="228"/>
      <c r="C86" s="263"/>
      <c r="D86" s="144" t="s">
        <v>12</v>
      </c>
      <c r="E86" s="142">
        <f>'Прил 10 Перечень мероприятий'!G83</f>
        <v>34683.199999999997</v>
      </c>
      <c r="F86" s="261"/>
    </row>
    <row r="87" spans="1:6" x14ac:dyDescent="0.25">
      <c r="A87" s="258"/>
      <c r="B87" s="228"/>
      <c r="C87" s="263"/>
      <c r="D87" s="144" t="s">
        <v>142</v>
      </c>
      <c r="E87" s="142">
        <f>'Прил 10 Перечень мероприятий'!H83</f>
        <v>34683.199999999997</v>
      </c>
      <c r="F87" s="261"/>
    </row>
    <row r="88" spans="1:6" x14ac:dyDescent="0.25">
      <c r="A88" s="258"/>
      <c r="B88" s="228"/>
      <c r="C88" s="263"/>
      <c r="D88" s="144" t="s">
        <v>258</v>
      </c>
      <c r="E88" s="142">
        <f>'Прил 10 Перечень мероприятий'!I83</f>
        <v>34683.199999999997</v>
      </c>
      <c r="F88" s="261"/>
    </row>
    <row r="89" spans="1:6" x14ac:dyDescent="0.25">
      <c r="A89" s="258"/>
      <c r="B89" s="228"/>
      <c r="C89" s="263"/>
      <c r="D89" s="144" t="s">
        <v>296</v>
      </c>
      <c r="E89" s="142">
        <f>'Прил 10 Перечень мероприятий'!J83</f>
        <v>34683.199999999997</v>
      </c>
      <c r="F89" s="261"/>
    </row>
    <row r="90" spans="1:6" x14ac:dyDescent="0.25">
      <c r="A90" s="258"/>
      <c r="B90" s="228"/>
      <c r="C90" s="263"/>
      <c r="D90" s="144" t="s">
        <v>297</v>
      </c>
      <c r="E90" s="142">
        <f>'Прил 10 Перечень мероприятий'!K83</f>
        <v>34683.199999999997</v>
      </c>
      <c r="F90" s="261"/>
    </row>
    <row r="91" spans="1:6" x14ac:dyDescent="0.25">
      <c r="A91" s="258"/>
      <c r="B91" s="228" t="s">
        <v>24</v>
      </c>
      <c r="C91" s="263"/>
      <c r="D91" s="145" t="s">
        <v>143</v>
      </c>
      <c r="E91" s="155">
        <f>E92+E93+E94+E95+E96</f>
        <v>0</v>
      </c>
      <c r="F91" s="261"/>
    </row>
    <row r="92" spans="1:6" x14ac:dyDescent="0.25">
      <c r="A92" s="258"/>
      <c r="B92" s="228"/>
      <c r="C92" s="263"/>
      <c r="D92" s="144" t="s">
        <v>12</v>
      </c>
      <c r="E92" s="142">
        <f>'Прил 10 Перечень мероприятий'!G84</f>
        <v>0</v>
      </c>
      <c r="F92" s="261"/>
    </row>
    <row r="93" spans="1:6" x14ac:dyDescent="0.25">
      <c r="A93" s="258"/>
      <c r="B93" s="228"/>
      <c r="C93" s="263"/>
      <c r="D93" s="144" t="s">
        <v>142</v>
      </c>
      <c r="E93" s="142">
        <f>'Прил 10 Перечень мероприятий'!H84</f>
        <v>0</v>
      </c>
      <c r="F93" s="261"/>
    </row>
    <row r="94" spans="1:6" x14ac:dyDescent="0.25">
      <c r="A94" s="258"/>
      <c r="B94" s="228"/>
      <c r="C94" s="263"/>
      <c r="D94" s="144" t="s">
        <v>258</v>
      </c>
      <c r="E94" s="142">
        <f>'Прил 10 Перечень мероприятий'!I84</f>
        <v>0</v>
      </c>
      <c r="F94" s="261"/>
    </row>
    <row r="95" spans="1:6" x14ac:dyDescent="0.25">
      <c r="A95" s="258"/>
      <c r="B95" s="228"/>
      <c r="C95" s="263"/>
      <c r="D95" s="144" t="s">
        <v>296</v>
      </c>
      <c r="E95" s="142">
        <f>'Прил 10 Перечень мероприятий'!J84</f>
        <v>0</v>
      </c>
      <c r="F95" s="261"/>
    </row>
    <row r="96" spans="1:6" x14ac:dyDescent="0.25">
      <c r="A96" s="258"/>
      <c r="B96" s="228"/>
      <c r="C96" s="263"/>
      <c r="D96" s="144" t="s">
        <v>297</v>
      </c>
      <c r="E96" s="142">
        <f>'Прил 10 Перечень мероприятий'!K84</f>
        <v>0</v>
      </c>
      <c r="F96" s="261"/>
    </row>
    <row r="97" spans="1:6" x14ac:dyDescent="0.25">
      <c r="A97" s="258"/>
      <c r="B97" s="228" t="s">
        <v>80</v>
      </c>
      <c r="C97" s="263"/>
      <c r="D97" s="145" t="s">
        <v>143</v>
      </c>
      <c r="E97" s="155">
        <f>E98+E99+E100+E101+E102</f>
        <v>0</v>
      </c>
      <c r="F97" s="261"/>
    </row>
    <row r="98" spans="1:6" x14ac:dyDescent="0.25">
      <c r="A98" s="258"/>
      <c r="B98" s="228"/>
      <c r="C98" s="263"/>
      <c r="D98" s="144" t="s">
        <v>12</v>
      </c>
      <c r="E98" s="142">
        <f>'Прил 10 Перечень мероприятий'!G85</f>
        <v>0</v>
      </c>
      <c r="F98" s="261"/>
    </row>
    <row r="99" spans="1:6" x14ac:dyDescent="0.25">
      <c r="A99" s="258"/>
      <c r="B99" s="228"/>
      <c r="C99" s="263"/>
      <c r="D99" s="144" t="s">
        <v>142</v>
      </c>
      <c r="E99" s="142">
        <f>'Прил 10 Перечень мероприятий'!H85</f>
        <v>0</v>
      </c>
      <c r="F99" s="261"/>
    </row>
    <row r="100" spans="1:6" x14ac:dyDescent="0.25">
      <c r="A100" s="258"/>
      <c r="B100" s="228"/>
      <c r="C100" s="263"/>
      <c r="D100" s="144" t="s">
        <v>258</v>
      </c>
      <c r="E100" s="142">
        <f>'Прил 10 Перечень мероприятий'!I85</f>
        <v>0</v>
      </c>
      <c r="F100" s="261"/>
    </row>
    <row r="101" spans="1:6" x14ac:dyDescent="0.25">
      <c r="A101" s="258"/>
      <c r="B101" s="228"/>
      <c r="C101" s="263"/>
      <c r="D101" s="144" t="s">
        <v>296</v>
      </c>
      <c r="E101" s="142">
        <f>'Прил 10 Перечень мероприятий'!J85</f>
        <v>0</v>
      </c>
      <c r="F101" s="261"/>
    </row>
    <row r="102" spans="1:6" x14ac:dyDescent="0.25">
      <c r="A102" s="259"/>
      <c r="B102" s="228"/>
      <c r="C102" s="264"/>
      <c r="D102" s="144" t="s">
        <v>297</v>
      </c>
      <c r="E102" s="142">
        <f>'Прил 10 Перечень мероприятий'!K85</f>
        <v>0</v>
      </c>
      <c r="F102" s="261"/>
    </row>
    <row r="103" spans="1:6" x14ac:dyDescent="0.25">
      <c r="A103" s="257" t="s">
        <v>277</v>
      </c>
      <c r="B103" s="228" t="s">
        <v>255</v>
      </c>
      <c r="C103" s="260" t="s">
        <v>303</v>
      </c>
      <c r="D103" s="145" t="s">
        <v>143</v>
      </c>
      <c r="E103" s="156">
        <f>E104+E105+E106+E107+E108</f>
        <v>750</v>
      </c>
      <c r="F103" s="261"/>
    </row>
    <row r="104" spans="1:6" x14ac:dyDescent="0.25">
      <c r="A104" s="258"/>
      <c r="B104" s="228"/>
      <c r="C104" s="260"/>
      <c r="D104" s="144" t="s">
        <v>12</v>
      </c>
      <c r="E104" s="142">
        <f>'Прил 10 Перечень мероприятий'!G95</f>
        <v>150</v>
      </c>
      <c r="F104" s="261"/>
    </row>
    <row r="105" spans="1:6" x14ac:dyDescent="0.25">
      <c r="A105" s="258"/>
      <c r="B105" s="228"/>
      <c r="C105" s="260"/>
      <c r="D105" s="144" t="s">
        <v>142</v>
      </c>
      <c r="E105" s="142">
        <f>'Прил 10 Перечень мероприятий'!H95</f>
        <v>150</v>
      </c>
      <c r="F105" s="261"/>
    </row>
    <row r="106" spans="1:6" x14ac:dyDescent="0.25">
      <c r="A106" s="258"/>
      <c r="B106" s="228"/>
      <c r="C106" s="260"/>
      <c r="D106" s="144" t="s">
        <v>258</v>
      </c>
      <c r="E106" s="142">
        <f>'Прил 10 Перечень мероприятий'!I95</f>
        <v>150</v>
      </c>
      <c r="F106" s="261"/>
    </row>
    <row r="107" spans="1:6" x14ac:dyDescent="0.25">
      <c r="A107" s="258"/>
      <c r="B107" s="228"/>
      <c r="C107" s="260"/>
      <c r="D107" s="144" t="s">
        <v>296</v>
      </c>
      <c r="E107" s="142">
        <f>'Прил 10 Перечень мероприятий'!J95</f>
        <v>150</v>
      </c>
      <c r="F107" s="261"/>
    </row>
    <row r="108" spans="1:6" x14ac:dyDescent="0.25">
      <c r="A108" s="259"/>
      <c r="B108" s="228"/>
      <c r="C108" s="260"/>
      <c r="D108" s="144" t="s">
        <v>297</v>
      </c>
      <c r="E108" s="142">
        <f>'Прил 10 Перечень мероприятий'!K95</f>
        <v>150</v>
      </c>
      <c r="F108" s="261"/>
    </row>
    <row r="109" spans="1:6" ht="15" customHeight="1" x14ac:dyDescent="0.25">
      <c r="A109" s="257" t="s">
        <v>278</v>
      </c>
      <c r="B109" s="228" t="s">
        <v>255</v>
      </c>
      <c r="C109" s="260" t="s">
        <v>303</v>
      </c>
      <c r="D109" s="145" t="s">
        <v>143</v>
      </c>
      <c r="E109" s="156">
        <f>E110+E111+E112+E113+E114</f>
        <v>2250</v>
      </c>
      <c r="F109" s="261"/>
    </row>
    <row r="110" spans="1:6" x14ac:dyDescent="0.25">
      <c r="A110" s="258"/>
      <c r="B110" s="228"/>
      <c r="C110" s="260"/>
      <c r="D110" s="144" t="s">
        <v>12</v>
      </c>
      <c r="E110" s="142">
        <f>'Прил 10 Перечень мероприятий'!G99</f>
        <v>450</v>
      </c>
      <c r="F110" s="261"/>
    </row>
    <row r="111" spans="1:6" x14ac:dyDescent="0.25">
      <c r="A111" s="258"/>
      <c r="B111" s="228"/>
      <c r="C111" s="260"/>
      <c r="D111" s="144" t="s">
        <v>142</v>
      </c>
      <c r="E111" s="142">
        <f>'Прил 10 Перечень мероприятий'!H99</f>
        <v>450</v>
      </c>
      <c r="F111" s="261"/>
    </row>
    <row r="112" spans="1:6" x14ac:dyDescent="0.25">
      <c r="A112" s="258"/>
      <c r="B112" s="228"/>
      <c r="C112" s="260"/>
      <c r="D112" s="144" t="s">
        <v>258</v>
      </c>
      <c r="E112" s="142">
        <f>'Прил 10 Перечень мероприятий'!I99</f>
        <v>450</v>
      </c>
      <c r="F112" s="261"/>
    </row>
    <row r="113" spans="1:6" x14ac:dyDescent="0.25">
      <c r="A113" s="258"/>
      <c r="B113" s="228"/>
      <c r="C113" s="260"/>
      <c r="D113" s="144" t="s">
        <v>296</v>
      </c>
      <c r="E113" s="142">
        <f>'Прил 10 Перечень мероприятий'!J99</f>
        <v>450</v>
      </c>
      <c r="F113" s="261"/>
    </row>
    <row r="114" spans="1:6" x14ac:dyDescent="0.25">
      <c r="A114" s="259"/>
      <c r="B114" s="228"/>
      <c r="C114" s="260"/>
      <c r="D114" s="144" t="s">
        <v>297</v>
      </c>
      <c r="E114" s="142">
        <f>'Прил 10 Перечень мероприятий'!K99</f>
        <v>450</v>
      </c>
      <c r="F114" s="261"/>
    </row>
    <row r="115" spans="1:6" x14ac:dyDescent="0.25">
      <c r="A115" s="257" t="s">
        <v>267</v>
      </c>
      <c r="B115" s="228" t="s">
        <v>255</v>
      </c>
      <c r="C115" s="260" t="s">
        <v>303</v>
      </c>
      <c r="D115" s="145" t="s">
        <v>143</v>
      </c>
      <c r="E115" s="156">
        <f>E116+E117+E118+E119+E120</f>
        <v>0</v>
      </c>
      <c r="F115" s="261"/>
    </row>
    <row r="116" spans="1:6" x14ac:dyDescent="0.25">
      <c r="A116" s="258"/>
      <c r="B116" s="228"/>
      <c r="C116" s="260"/>
      <c r="D116" s="144" t="s">
        <v>12</v>
      </c>
      <c r="E116" s="142">
        <f>'Прил 10 Перечень мероприятий'!G103</f>
        <v>0</v>
      </c>
      <c r="F116" s="261"/>
    </row>
    <row r="117" spans="1:6" x14ac:dyDescent="0.25">
      <c r="A117" s="258"/>
      <c r="B117" s="228"/>
      <c r="C117" s="260"/>
      <c r="D117" s="144" t="s">
        <v>142</v>
      </c>
      <c r="E117" s="142">
        <f>'Прил 10 Перечень мероприятий'!H103</f>
        <v>0</v>
      </c>
      <c r="F117" s="261"/>
    </row>
    <row r="118" spans="1:6" x14ac:dyDescent="0.25">
      <c r="A118" s="258"/>
      <c r="B118" s="228"/>
      <c r="C118" s="260"/>
      <c r="D118" s="144" t="s">
        <v>258</v>
      </c>
      <c r="E118" s="142">
        <f>'Прил 10 Перечень мероприятий'!I103</f>
        <v>0</v>
      </c>
      <c r="F118" s="261"/>
    </row>
    <row r="119" spans="1:6" x14ac:dyDescent="0.25">
      <c r="A119" s="258"/>
      <c r="B119" s="228"/>
      <c r="C119" s="260"/>
      <c r="D119" s="144" t="s">
        <v>296</v>
      </c>
      <c r="E119" s="142">
        <f>'Прил 10 Перечень мероприятий'!J103</f>
        <v>0</v>
      </c>
      <c r="F119" s="261"/>
    </row>
    <row r="120" spans="1:6" x14ac:dyDescent="0.25">
      <c r="A120" s="259"/>
      <c r="B120" s="228"/>
      <c r="C120" s="260"/>
      <c r="D120" s="144" t="s">
        <v>297</v>
      </c>
      <c r="E120" s="142">
        <f>'Прил 10 Перечень мероприятий'!K103</f>
        <v>0</v>
      </c>
      <c r="F120" s="261"/>
    </row>
    <row r="121" spans="1:6" x14ac:dyDescent="0.25">
      <c r="A121" s="257" t="s">
        <v>300</v>
      </c>
      <c r="B121" s="228" t="s">
        <v>255</v>
      </c>
      <c r="C121" s="260" t="s">
        <v>303</v>
      </c>
      <c r="D121" s="145" t="s">
        <v>143</v>
      </c>
      <c r="E121" s="156">
        <f>E122+E123+E124+E125+E126</f>
        <v>250</v>
      </c>
      <c r="F121" s="261"/>
    </row>
    <row r="122" spans="1:6" x14ac:dyDescent="0.25">
      <c r="A122" s="258"/>
      <c r="B122" s="228"/>
      <c r="C122" s="260"/>
      <c r="D122" s="144" t="s">
        <v>12</v>
      </c>
      <c r="E122" s="142">
        <f>'Прил 10 Перечень мероприятий'!G107</f>
        <v>50</v>
      </c>
      <c r="F122" s="261"/>
    </row>
    <row r="123" spans="1:6" x14ac:dyDescent="0.25">
      <c r="A123" s="258"/>
      <c r="B123" s="228"/>
      <c r="C123" s="260"/>
      <c r="D123" s="144" t="s">
        <v>142</v>
      </c>
      <c r="E123" s="142">
        <f>'Прил 10 Перечень мероприятий'!H107</f>
        <v>50</v>
      </c>
      <c r="F123" s="261"/>
    </row>
    <row r="124" spans="1:6" x14ac:dyDescent="0.25">
      <c r="A124" s="258"/>
      <c r="B124" s="228"/>
      <c r="C124" s="260"/>
      <c r="D124" s="144" t="s">
        <v>258</v>
      </c>
      <c r="E124" s="142">
        <f>'Прил 10 Перечень мероприятий'!I107</f>
        <v>50</v>
      </c>
      <c r="F124" s="261"/>
    </row>
    <row r="125" spans="1:6" x14ac:dyDescent="0.25">
      <c r="A125" s="258"/>
      <c r="B125" s="228"/>
      <c r="C125" s="260"/>
      <c r="D125" s="144" t="s">
        <v>296</v>
      </c>
      <c r="E125" s="142">
        <f>'Прил 10 Перечень мероприятий'!J107</f>
        <v>50</v>
      </c>
      <c r="F125" s="261"/>
    </row>
    <row r="126" spans="1:6" x14ac:dyDescent="0.25">
      <c r="A126" s="259"/>
      <c r="B126" s="228"/>
      <c r="C126" s="260"/>
      <c r="D126" s="144" t="s">
        <v>297</v>
      </c>
      <c r="E126" s="142">
        <f>'Прил 10 Перечень мероприятий'!K107</f>
        <v>50</v>
      </c>
      <c r="F126" s="261"/>
    </row>
    <row r="127" spans="1:6" ht="15" customHeight="1" x14ac:dyDescent="0.25">
      <c r="A127" s="257" t="s">
        <v>66</v>
      </c>
      <c r="B127" s="228" t="s">
        <v>255</v>
      </c>
      <c r="C127" s="260" t="s">
        <v>303</v>
      </c>
      <c r="D127" s="145" t="s">
        <v>143</v>
      </c>
      <c r="E127" s="156">
        <f>E128+E129+E130+E131+E132</f>
        <v>0</v>
      </c>
      <c r="F127" s="261"/>
    </row>
    <row r="128" spans="1:6" x14ac:dyDescent="0.25">
      <c r="A128" s="258"/>
      <c r="B128" s="228"/>
      <c r="C128" s="260"/>
      <c r="D128" s="144" t="s">
        <v>12</v>
      </c>
      <c r="E128" s="142">
        <f>'Прил 10 Перечень мероприятий'!G111</f>
        <v>0</v>
      </c>
      <c r="F128" s="261"/>
    </row>
    <row r="129" spans="1:6" x14ac:dyDescent="0.25">
      <c r="A129" s="258"/>
      <c r="B129" s="228"/>
      <c r="C129" s="260"/>
      <c r="D129" s="144" t="s">
        <v>142</v>
      </c>
      <c r="E129" s="142">
        <f>'Прил 10 Перечень мероприятий'!H111</f>
        <v>0</v>
      </c>
      <c r="F129" s="261"/>
    </row>
    <row r="130" spans="1:6" x14ac:dyDescent="0.25">
      <c r="A130" s="258"/>
      <c r="B130" s="228"/>
      <c r="C130" s="260"/>
      <c r="D130" s="144" t="s">
        <v>258</v>
      </c>
      <c r="E130" s="142">
        <f>'Прил 10 Перечень мероприятий'!I111</f>
        <v>0</v>
      </c>
      <c r="F130" s="261"/>
    </row>
    <row r="131" spans="1:6" x14ac:dyDescent="0.25">
      <c r="A131" s="258"/>
      <c r="B131" s="228"/>
      <c r="C131" s="260"/>
      <c r="D131" s="144" t="s">
        <v>296</v>
      </c>
      <c r="E131" s="142">
        <f>'Прил 10 Перечень мероприятий'!J111</f>
        <v>0</v>
      </c>
      <c r="F131" s="261"/>
    </row>
    <row r="132" spans="1:6" x14ac:dyDescent="0.25">
      <c r="A132" s="259"/>
      <c r="B132" s="228"/>
      <c r="C132" s="260"/>
      <c r="D132" s="144" t="s">
        <v>297</v>
      </c>
      <c r="E132" s="142">
        <f>'Прил 10 Перечень мероприятий'!K111</f>
        <v>0</v>
      </c>
      <c r="F132" s="261"/>
    </row>
    <row r="133" spans="1:6" ht="15" customHeight="1" x14ac:dyDescent="0.25">
      <c r="A133" s="257" t="s">
        <v>62</v>
      </c>
      <c r="B133" s="228" t="s">
        <v>255</v>
      </c>
      <c r="C133" s="266" t="s">
        <v>324</v>
      </c>
      <c r="D133" s="145" t="s">
        <v>143</v>
      </c>
      <c r="E133" s="156">
        <f>E134+E135+E136+E137+E138</f>
        <v>0</v>
      </c>
      <c r="F133" s="261"/>
    </row>
    <row r="134" spans="1:6" x14ac:dyDescent="0.25">
      <c r="A134" s="258"/>
      <c r="B134" s="228"/>
      <c r="C134" s="267"/>
      <c r="D134" s="144" t="s">
        <v>12</v>
      </c>
      <c r="E134" s="142">
        <f>'Прил 10 Перечень мероприятий'!G115</f>
        <v>0</v>
      </c>
      <c r="F134" s="261"/>
    </row>
    <row r="135" spans="1:6" x14ac:dyDescent="0.25">
      <c r="A135" s="258"/>
      <c r="B135" s="228"/>
      <c r="C135" s="267"/>
      <c r="D135" s="144" t="s">
        <v>142</v>
      </c>
      <c r="E135" s="142">
        <f>'Прил 10 Перечень мероприятий'!H115</f>
        <v>0</v>
      </c>
      <c r="F135" s="261"/>
    </row>
    <row r="136" spans="1:6" x14ac:dyDescent="0.25">
      <c r="A136" s="258"/>
      <c r="B136" s="228"/>
      <c r="C136" s="267"/>
      <c r="D136" s="144" t="s">
        <v>258</v>
      </c>
      <c r="E136" s="142">
        <f>'Прил 10 Перечень мероприятий'!I115</f>
        <v>0</v>
      </c>
      <c r="F136" s="261"/>
    </row>
    <row r="137" spans="1:6" x14ac:dyDescent="0.25">
      <c r="A137" s="258"/>
      <c r="B137" s="228"/>
      <c r="C137" s="267"/>
      <c r="D137" s="144" t="s">
        <v>296</v>
      </c>
      <c r="E137" s="142">
        <f>'Прил 10 Перечень мероприятий'!J115</f>
        <v>0</v>
      </c>
      <c r="F137" s="261"/>
    </row>
    <row r="138" spans="1:6" x14ac:dyDescent="0.25">
      <c r="A138" s="258"/>
      <c r="B138" s="228"/>
      <c r="C138" s="267"/>
      <c r="D138" s="144" t="s">
        <v>297</v>
      </c>
      <c r="E138" s="142">
        <f>'Прил 10 Перечень мероприятий'!K115</f>
        <v>0</v>
      </c>
      <c r="F138" s="261"/>
    </row>
    <row r="139" spans="1:6" ht="15" customHeight="1" x14ac:dyDescent="0.25">
      <c r="A139" s="258"/>
      <c r="B139" s="228" t="s">
        <v>24</v>
      </c>
      <c r="C139" s="267"/>
      <c r="D139" s="145" t="s">
        <v>143</v>
      </c>
      <c r="E139" s="156">
        <f>E140+E141+E142+E143+E144</f>
        <v>0</v>
      </c>
      <c r="F139" s="261"/>
    </row>
    <row r="140" spans="1:6" x14ac:dyDescent="0.25">
      <c r="A140" s="258"/>
      <c r="B140" s="228"/>
      <c r="C140" s="267"/>
      <c r="D140" s="144" t="s">
        <v>12</v>
      </c>
      <c r="E140" s="142">
        <f>'Прил 10 Перечень мероприятий'!G116</f>
        <v>0</v>
      </c>
      <c r="F140" s="261"/>
    </row>
    <row r="141" spans="1:6" x14ac:dyDescent="0.25">
      <c r="A141" s="258"/>
      <c r="B141" s="228"/>
      <c r="C141" s="267"/>
      <c r="D141" s="144" t="s">
        <v>142</v>
      </c>
      <c r="E141" s="142">
        <f>'Прил 10 Перечень мероприятий'!H116</f>
        <v>0</v>
      </c>
      <c r="F141" s="261"/>
    </row>
    <row r="142" spans="1:6" x14ac:dyDescent="0.25">
      <c r="A142" s="258"/>
      <c r="B142" s="228"/>
      <c r="C142" s="267"/>
      <c r="D142" s="144" t="s">
        <v>258</v>
      </c>
      <c r="E142" s="142">
        <f>'Прил 10 Перечень мероприятий'!I116</f>
        <v>0</v>
      </c>
      <c r="F142" s="261"/>
    </row>
    <row r="143" spans="1:6" x14ac:dyDescent="0.25">
      <c r="A143" s="258"/>
      <c r="B143" s="228"/>
      <c r="C143" s="267"/>
      <c r="D143" s="144" t="s">
        <v>296</v>
      </c>
      <c r="E143" s="142">
        <f>'Прил 10 Перечень мероприятий'!J116</f>
        <v>0</v>
      </c>
      <c r="F143" s="261"/>
    </row>
    <row r="144" spans="1:6" x14ac:dyDescent="0.25">
      <c r="A144" s="258"/>
      <c r="B144" s="228"/>
      <c r="C144" s="267"/>
      <c r="D144" s="144" t="s">
        <v>297</v>
      </c>
      <c r="E144" s="142">
        <f>'Прил 10 Перечень мероприятий'!K116</f>
        <v>0</v>
      </c>
      <c r="F144" s="261"/>
    </row>
    <row r="145" spans="1:6" ht="15" customHeight="1" x14ac:dyDescent="0.25">
      <c r="A145" s="258"/>
      <c r="B145" s="228" t="s">
        <v>80</v>
      </c>
      <c r="C145" s="267"/>
      <c r="D145" s="145" t="s">
        <v>143</v>
      </c>
      <c r="E145" s="156">
        <f>E146+E147+E148+E149+E150</f>
        <v>0</v>
      </c>
      <c r="F145" s="261"/>
    </row>
    <row r="146" spans="1:6" x14ac:dyDescent="0.25">
      <c r="A146" s="258"/>
      <c r="B146" s="228"/>
      <c r="C146" s="267"/>
      <c r="D146" s="144" t="s">
        <v>12</v>
      </c>
      <c r="E146" s="142">
        <f>'Прил 10 Перечень мероприятий'!G117</f>
        <v>0</v>
      </c>
      <c r="F146" s="261"/>
    </row>
    <row r="147" spans="1:6" x14ac:dyDescent="0.25">
      <c r="A147" s="258"/>
      <c r="B147" s="228"/>
      <c r="C147" s="267"/>
      <c r="D147" s="144" t="s">
        <v>142</v>
      </c>
      <c r="E147" s="142">
        <f>'Прил 10 Перечень мероприятий'!H117</f>
        <v>0</v>
      </c>
      <c r="F147" s="261"/>
    </row>
    <row r="148" spans="1:6" x14ac:dyDescent="0.25">
      <c r="A148" s="258"/>
      <c r="B148" s="228"/>
      <c r="C148" s="267"/>
      <c r="D148" s="144" t="s">
        <v>258</v>
      </c>
      <c r="E148" s="142">
        <f>'Прил 10 Перечень мероприятий'!I117</f>
        <v>0</v>
      </c>
      <c r="F148" s="261"/>
    </row>
    <row r="149" spans="1:6" x14ac:dyDescent="0.25">
      <c r="A149" s="258"/>
      <c r="B149" s="228"/>
      <c r="C149" s="267"/>
      <c r="D149" s="144" t="s">
        <v>296</v>
      </c>
      <c r="E149" s="142">
        <f>'Прил 10 Перечень мероприятий'!J117</f>
        <v>0</v>
      </c>
      <c r="F149" s="261"/>
    </row>
    <row r="150" spans="1:6" x14ac:dyDescent="0.25">
      <c r="A150" s="259"/>
      <c r="B150" s="228"/>
      <c r="C150" s="268"/>
      <c r="D150" s="144" t="s">
        <v>297</v>
      </c>
      <c r="E150" s="142">
        <f>'Прил 10 Перечень мероприятий'!K117</f>
        <v>0</v>
      </c>
      <c r="F150" s="261"/>
    </row>
    <row r="151" spans="1:6" ht="30" customHeight="1" x14ac:dyDescent="0.25">
      <c r="A151" s="254" t="s">
        <v>200</v>
      </c>
      <c r="B151" s="255"/>
      <c r="C151" s="255"/>
      <c r="D151" s="255"/>
      <c r="E151" s="255"/>
      <c r="F151" s="256"/>
    </row>
    <row r="152" spans="1:6" x14ac:dyDescent="0.25">
      <c r="A152" s="257" t="s">
        <v>368</v>
      </c>
      <c r="B152" s="228" t="s">
        <v>255</v>
      </c>
      <c r="C152" s="262" t="s">
        <v>302</v>
      </c>
      <c r="D152" s="145" t="s">
        <v>143</v>
      </c>
      <c r="E152" s="155">
        <f>E153+E154+E155+E156+E157</f>
        <v>0</v>
      </c>
      <c r="F152" s="261"/>
    </row>
    <row r="153" spans="1:6" x14ac:dyDescent="0.25">
      <c r="A153" s="258"/>
      <c r="B153" s="228"/>
      <c r="C153" s="263"/>
      <c r="D153" s="144" t="s">
        <v>12</v>
      </c>
      <c r="E153" s="142">
        <f>'Прил 10 Перечень мероприятий'!G150</f>
        <v>0</v>
      </c>
      <c r="F153" s="261"/>
    </row>
    <row r="154" spans="1:6" x14ac:dyDescent="0.25">
      <c r="A154" s="258"/>
      <c r="B154" s="228"/>
      <c r="C154" s="263"/>
      <c r="D154" s="144" t="s">
        <v>142</v>
      </c>
      <c r="E154" s="142">
        <f>'Прил 10 Перечень мероприятий'!H150</f>
        <v>0</v>
      </c>
      <c r="F154" s="261"/>
    </row>
    <row r="155" spans="1:6" x14ac:dyDescent="0.25">
      <c r="A155" s="258"/>
      <c r="B155" s="228"/>
      <c r="C155" s="263"/>
      <c r="D155" s="144" t="s">
        <v>258</v>
      </c>
      <c r="E155" s="142">
        <f>'Прил 10 Перечень мероприятий'!I150</f>
        <v>0</v>
      </c>
      <c r="F155" s="261"/>
    </row>
    <row r="156" spans="1:6" x14ac:dyDescent="0.25">
      <c r="A156" s="258"/>
      <c r="B156" s="228"/>
      <c r="C156" s="263"/>
      <c r="D156" s="144" t="s">
        <v>296</v>
      </c>
      <c r="E156" s="142">
        <f>'Прил 10 Перечень мероприятий'!J150</f>
        <v>0</v>
      </c>
      <c r="F156" s="261"/>
    </row>
    <row r="157" spans="1:6" x14ac:dyDescent="0.25">
      <c r="A157" s="258"/>
      <c r="B157" s="228"/>
      <c r="C157" s="263"/>
      <c r="D157" s="144" t="s">
        <v>297</v>
      </c>
      <c r="E157" s="142">
        <f>'Прил 10 Перечень мероприятий'!K150</f>
        <v>0</v>
      </c>
      <c r="F157" s="261"/>
    </row>
    <row r="158" spans="1:6" x14ac:dyDescent="0.25">
      <c r="A158" s="258"/>
      <c r="B158" s="228" t="s">
        <v>24</v>
      </c>
      <c r="C158" s="263"/>
      <c r="D158" s="145" t="s">
        <v>143</v>
      </c>
      <c r="E158" s="155">
        <f>E159+E160+E161+E162+E163</f>
        <v>250</v>
      </c>
      <c r="F158" s="261"/>
    </row>
    <row r="159" spans="1:6" x14ac:dyDescent="0.25">
      <c r="A159" s="258"/>
      <c r="B159" s="228"/>
      <c r="C159" s="263"/>
      <c r="D159" s="144" t="s">
        <v>12</v>
      </c>
      <c r="E159" s="142">
        <f>'Прил 10 Перечень мероприятий'!G151</f>
        <v>50</v>
      </c>
      <c r="F159" s="261"/>
    </row>
    <row r="160" spans="1:6" x14ac:dyDescent="0.25">
      <c r="A160" s="258"/>
      <c r="B160" s="228"/>
      <c r="C160" s="263"/>
      <c r="D160" s="144" t="s">
        <v>142</v>
      </c>
      <c r="E160" s="142">
        <f>'Прил 10 Перечень мероприятий'!H151</f>
        <v>50</v>
      </c>
      <c r="F160" s="261"/>
    </row>
    <row r="161" spans="1:6" x14ac:dyDescent="0.25">
      <c r="A161" s="258"/>
      <c r="B161" s="228"/>
      <c r="C161" s="263"/>
      <c r="D161" s="144" t="s">
        <v>258</v>
      </c>
      <c r="E161" s="142">
        <f>'Прил 10 Перечень мероприятий'!I151</f>
        <v>50</v>
      </c>
      <c r="F161" s="261"/>
    </row>
    <row r="162" spans="1:6" x14ac:dyDescent="0.25">
      <c r="A162" s="258"/>
      <c r="B162" s="228"/>
      <c r="C162" s="263"/>
      <c r="D162" s="144" t="s">
        <v>296</v>
      </c>
      <c r="E162" s="142">
        <f>'Прил 10 Перечень мероприятий'!J151</f>
        <v>50</v>
      </c>
      <c r="F162" s="261"/>
    </row>
    <row r="163" spans="1:6" x14ac:dyDescent="0.25">
      <c r="A163" s="258"/>
      <c r="B163" s="228"/>
      <c r="C163" s="263"/>
      <c r="D163" s="144" t="s">
        <v>297</v>
      </c>
      <c r="E163" s="142">
        <f>'Прил 10 Перечень мероприятий'!K151</f>
        <v>50</v>
      </c>
      <c r="F163" s="261"/>
    </row>
    <row r="164" spans="1:6" x14ac:dyDescent="0.25">
      <c r="A164" s="258"/>
      <c r="B164" s="228" t="s">
        <v>80</v>
      </c>
      <c r="C164" s="263"/>
      <c r="D164" s="145" t="s">
        <v>143</v>
      </c>
      <c r="E164" s="155">
        <f>E165+E166+E167+E168+E169</f>
        <v>250</v>
      </c>
      <c r="F164" s="261"/>
    </row>
    <row r="165" spans="1:6" x14ac:dyDescent="0.25">
      <c r="A165" s="258"/>
      <c r="B165" s="228"/>
      <c r="C165" s="263"/>
      <c r="D165" s="144" t="s">
        <v>12</v>
      </c>
      <c r="E165" s="142">
        <f>'Прил 10 Перечень мероприятий'!G152</f>
        <v>50</v>
      </c>
      <c r="F165" s="261"/>
    </row>
    <row r="166" spans="1:6" x14ac:dyDescent="0.25">
      <c r="A166" s="258"/>
      <c r="B166" s="228"/>
      <c r="C166" s="263"/>
      <c r="D166" s="144" t="s">
        <v>142</v>
      </c>
      <c r="E166" s="142">
        <f>'Прил 10 Перечень мероприятий'!H152</f>
        <v>50</v>
      </c>
      <c r="F166" s="261"/>
    </row>
    <row r="167" spans="1:6" x14ac:dyDescent="0.25">
      <c r="A167" s="258"/>
      <c r="B167" s="228"/>
      <c r="C167" s="263"/>
      <c r="D167" s="144" t="s">
        <v>258</v>
      </c>
      <c r="E167" s="142">
        <f>'Прил 10 Перечень мероприятий'!I152</f>
        <v>50</v>
      </c>
      <c r="F167" s="261"/>
    </row>
    <row r="168" spans="1:6" x14ac:dyDescent="0.25">
      <c r="A168" s="258"/>
      <c r="B168" s="228"/>
      <c r="C168" s="263"/>
      <c r="D168" s="144" t="s">
        <v>296</v>
      </c>
      <c r="E168" s="142">
        <f>'Прил 10 Перечень мероприятий'!J152</f>
        <v>50</v>
      </c>
      <c r="F168" s="261"/>
    </row>
    <row r="169" spans="1:6" x14ac:dyDescent="0.25">
      <c r="A169" s="259"/>
      <c r="B169" s="228"/>
      <c r="C169" s="264"/>
      <c r="D169" s="144" t="s">
        <v>297</v>
      </c>
      <c r="E169" s="142">
        <f>'Прил 10 Перечень мероприятий'!K152</f>
        <v>50</v>
      </c>
      <c r="F169" s="261"/>
    </row>
    <row r="170" spans="1:6" x14ac:dyDescent="0.25">
      <c r="A170" s="257" t="s">
        <v>281</v>
      </c>
      <c r="B170" s="228" t="s">
        <v>255</v>
      </c>
      <c r="C170" s="260" t="s">
        <v>303</v>
      </c>
      <c r="D170" s="145" t="s">
        <v>143</v>
      </c>
      <c r="E170" s="156">
        <f>E171+E172+E173+E174+E175</f>
        <v>0</v>
      </c>
      <c r="F170" s="261"/>
    </row>
    <row r="171" spans="1:6" x14ac:dyDescent="0.25">
      <c r="A171" s="258"/>
      <c r="B171" s="228"/>
      <c r="C171" s="260"/>
      <c r="D171" s="144" t="s">
        <v>12</v>
      </c>
      <c r="E171" s="142">
        <f>'Прил 10 Перечень мероприятий'!G162</f>
        <v>0</v>
      </c>
      <c r="F171" s="261"/>
    </row>
    <row r="172" spans="1:6" x14ac:dyDescent="0.25">
      <c r="A172" s="258"/>
      <c r="B172" s="228"/>
      <c r="C172" s="260"/>
      <c r="D172" s="144" t="s">
        <v>142</v>
      </c>
      <c r="E172" s="142">
        <f>'Прил 10 Перечень мероприятий'!H162</f>
        <v>0</v>
      </c>
      <c r="F172" s="261"/>
    </row>
    <row r="173" spans="1:6" x14ac:dyDescent="0.25">
      <c r="A173" s="258"/>
      <c r="B173" s="228"/>
      <c r="C173" s="260"/>
      <c r="D173" s="144" t="s">
        <v>258</v>
      </c>
      <c r="E173" s="142">
        <f>'Прил 10 Перечень мероприятий'!I162</f>
        <v>0</v>
      </c>
      <c r="F173" s="261"/>
    </row>
    <row r="174" spans="1:6" x14ac:dyDescent="0.25">
      <c r="A174" s="258"/>
      <c r="B174" s="228"/>
      <c r="C174" s="260"/>
      <c r="D174" s="144" t="s">
        <v>296</v>
      </c>
      <c r="E174" s="142">
        <f>'Прил 10 Перечень мероприятий'!J162</f>
        <v>0</v>
      </c>
      <c r="F174" s="261"/>
    </row>
    <row r="175" spans="1:6" x14ac:dyDescent="0.25">
      <c r="A175" s="259"/>
      <c r="B175" s="228"/>
      <c r="C175" s="260"/>
      <c r="D175" s="144" t="s">
        <v>297</v>
      </c>
      <c r="E175" s="142">
        <f>'Прил 10 Перечень мероприятий'!K162</f>
        <v>0</v>
      </c>
      <c r="F175" s="261"/>
    </row>
    <row r="176" spans="1:6" x14ac:dyDescent="0.25">
      <c r="A176" s="257" t="s">
        <v>85</v>
      </c>
      <c r="B176" s="228" t="s">
        <v>255</v>
      </c>
      <c r="C176" s="260" t="s">
        <v>303</v>
      </c>
      <c r="D176" s="145" t="s">
        <v>143</v>
      </c>
      <c r="E176" s="156">
        <f>E177+E178+E179+E180+E181</f>
        <v>0</v>
      </c>
      <c r="F176" s="261"/>
    </row>
    <row r="177" spans="1:6" x14ac:dyDescent="0.25">
      <c r="A177" s="258"/>
      <c r="B177" s="228"/>
      <c r="C177" s="260"/>
      <c r="D177" s="144" t="s">
        <v>12</v>
      </c>
      <c r="E177" s="142">
        <f>'Прил 10 Перечень мероприятий'!G166</f>
        <v>0</v>
      </c>
      <c r="F177" s="261"/>
    </row>
    <row r="178" spans="1:6" x14ac:dyDescent="0.25">
      <c r="A178" s="258"/>
      <c r="B178" s="228"/>
      <c r="C178" s="260"/>
      <c r="D178" s="144" t="s">
        <v>142</v>
      </c>
      <c r="E178" s="142">
        <f>'Прил 10 Перечень мероприятий'!H166</f>
        <v>0</v>
      </c>
      <c r="F178" s="261"/>
    </row>
    <row r="179" spans="1:6" x14ac:dyDescent="0.25">
      <c r="A179" s="258"/>
      <c r="B179" s="228"/>
      <c r="C179" s="260"/>
      <c r="D179" s="144" t="s">
        <v>258</v>
      </c>
      <c r="E179" s="142">
        <f>'Прил 10 Перечень мероприятий'!I166</f>
        <v>0</v>
      </c>
      <c r="F179" s="261"/>
    </row>
    <row r="180" spans="1:6" x14ac:dyDescent="0.25">
      <c r="A180" s="258"/>
      <c r="B180" s="228"/>
      <c r="C180" s="260"/>
      <c r="D180" s="144" t="s">
        <v>296</v>
      </c>
      <c r="E180" s="142">
        <f>'Прил 10 Перечень мероприятий'!J166</f>
        <v>0</v>
      </c>
      <c r="F180" s="261"/>
    </row>
    <row r="181" spans="1:6" x14ac:dyDescent="0.25">
      <c r="A181" s="259"/>
      <c r="B181" s="228"/>
      <c r="C181" s="260"/>
      <c r="D181" s="144" t="s">
        <v>297</v>
      </c>
      <c r="E181" s="142">
        <f>'Прил 10 Перечень мероприятий'!K166</f>
        <v>0</v>
      </c>
      <c r="F181" s="261"/>
    </row>
    <row r="182" spans="1:6" x14ac:dyDescent="0.25">
      <c r="A182" s="257" t="s">
        <v>267</v>
      </c>
      <c r="B182" s="228" t="s">
        <v>255</v>
      </c>
      <c r="C182" s="260" t="s">
        <v>303</v>
      </c>
      <c r="D182" s="145" t="s">
        <v>143</v>
      </c>
      <c r="E182" s="156">
        <f>E183+E184+E185+E186+E187</f>
        <v>0</v>
      </c>
      <c r="F182" s="261"/>
    </row>
    <row r="183" spans="1:6" x14ac:dyDescent="0.25">
      <c r="A183" s="258"/>
      <c r="B183" s="228"/>
      <c r="C183" s="260"/>
      <c r="D183" s="144" t="s">
        <v>12</v>
      </c>
      <c r="E183" s="142">
        <f>'Прил 10 Перечень мероприятий'!G170</f>
        <v>0</v>
      </c>
      <c r="F183" s="261"/>
    </row>
    <row r="184" spans="1:6" x14ac:dyDescent="0.25">
      <c r="A184" s="258"/>
      <c r="B184" s="228"/>
      <c r="C184" s="260"/>
      <c r="D184" s="144" t="s">
        <v>142</v>
      </c>
      <c r="E184" s="142">
        <f>'Прил 10 Перечень мероприятий'!H170</f>
        <v>0</v>
      </c>
      <c r="F184" s="261"/>
    </row>
    <row r="185" spans="1:6" x14ac:dyDescent="0.25">
      <c r="A185" s="258"/>
      <c r="B185" s="228"/>
      <c r="C185" s="260"/>
      <c r="D185" s="144" t="s">
        <v>258</v>
      </c>
      <c r="E185" s="142">
        <f>'Прил 10 Перечень мероприятий'!I170</f>
        <v>0</v>
      </c>
      <c r="F185" s="261"/>
    </row>
    <row r="186" spans="1:6" x14ac:dyDescent="0.25">
      <c r="A186" s="258"/>
      <c r="B186" s="228"/>
      <c r="C186" s="260"/>
      <c r="D186" s="144" t="s">
        <v>296</v>
      </c>
      <c r="E186" s="142">
        <f>'Прил 10 Перечень мероприятий'!J170</f>
        <v>0</v>
      </c>
      <c r="F186" s="261"/>
    </row>
    <row r="187" spans="1:6" x14ac:dyDescent="0.25">
      <c r="A187" s="259"/>
      <c r="B187" s="228"/>
      <c r="C187" s="260"/>
      <c r="D187" s="144" t="s">
        <v>297</v>
      </c>
      <c r="E187" s="142">
        <f>'Прил 10 Перечень мероприятий'!K170</f>
        <v>0</v>
      </c>
      <c r="F187" s="261"/>
    </row>
    <row r="188" spans="1:6" ht="15" customHeight="1" x14ac:dyDescent="0.25">
      <c r="A188" s="257" t="s">
        <v>304</v>
      </c>
      <c r="B188" s="228" t="s">
        <v>255</v>
      </c>
      <c r="C188" s="260" t="s">
        <v>303</v>
      </c>
      <c r="D188" s="145" t="s">
        <v>143</v>
      </c>
      <c r="E188" s="156">
        <f>E189+E190+E191+E192+E193</f>
        <v>0</v>
      </c>
      <c r="F188" s="261"/>
    </row>
    <row r="189" spans="1:6" x14ac:dyDescent="0.25">
      <c r="A189" s="258"/>
      <c r="B189" s="228"/>
      <c r="C189" s="260"/>
      <c r="D189" s="144" t="s">
        <v>12</v>
      </c>
      <c r="E189" s="142">
        <f>'Прил 10 Перечень мероприятий'!G174</f>
        <v>0</v>
      </c>
      <c r="F189" s="261"/>
    </row>
    <row r="190" spans="1:6" x14ac:dyDescent="0.25">
      <c r="A190" s="258"/>
      <c r="B190" s="228"/>
      <c r="C190" s="260"/>
      <c r="D190" s="144" t="s">
        <v>142</v>
      </c>
      <c r="E190" s="142">
        <f>'Прил 10 Перечень мероприятий'!H174</f>
        <v>0</v>
      </c>
      <c r="F190" s="261"/>
    </row>
    <row r="191" spans="1:6" x14ac:dyDescent="0.25">
      <c r="A191" s="258"/>
      <c r="B191" s="228"/>
      <c r="C191" s="260"/>
      <c r="D191" s="144" t="s">
        <v>258</v>
      </c>
      <c r="E191" s="142">
        <f>'Прил 10 Перечень мероприятий'!I174</f>
        <v>0</v>
      </c>
      <c r="F191" s="261"/>
    </row>
    <row r="192" spans="1:6" ht="21" customHeight="1" x14ac:dyDescent="0.25">
      <c r="A192" s="258"/>
      <c r="B192" s="228"/>
      <c r="C192" s="260"/>
      <c r="D192" s="144" t="s">
        <v>296</v>
      </c>
      <c r="E192" s="142">
        <f>'Прил 10 Перечень мероприятий'!J174</f>
        <v>0</v>
      </c>
      <c r="F192" s="261"/>
    </row>
    <row r="193" spans="1:6" x14ac:dyDescent="0.25">
      <c r="A193" s="259"/>
      <c r="B193" s="228"/>
      <c r="C193" s="260"/>
      <c r="D193" s="144" t="s">
        <v>297</v>
      </c>
      <c r="E193" s="142">
        <f>'Прил 10 Перечень мероприятий'!K174</f>
        <v>0</v>
      </c>
      <c r="F193" s="261"/>
    </row>
    <row r="194" spans="1:6" ht="21" customHeight="1" x14ac:dyDescent="0.25">
      <c r="A194" s="257" t="s">
        <v>66</v>
      </c>
      <c r="B194" s="228" t="s">
        <v>255</v>
      </c>
      <c r="C194" s="260" t="s">
        <v>303</v>
      </c>
      <c r="D194" s="145" t="s">
        <v>143</v>
      </c>
      <c r="E194" s="156">
        <f>E195+E196+E197+E198+E199</f>
        <v>0</v>
      </c>
      <c r="F194" s="261"/>
    </row>
    <row r="195" spans="1:6" x14ac:dyDescent="0.25">
      <c r="A195" s="258"/>
      <c r="B195" s="228"/>
      <c r="C195" s="260"/>
      <c r="D195" s="144" t="s">
        <v>12</v>
      </c>
      <c r="E195" s="142">
        <f>'Прил 10 Перечень мероприятий'!G178</f>
        <v>0</v>
      </c>
      <c r="F195" s="261"/>
    </row>
    <row r="196" spans="1:6" x14ac:dyDescent="0.25">
      <c r="A196" s="258"/>
      <c r="B196" s="228"/>
      <c r="C196" s="260"/>
      <c r="D196" s="144" t="s">
        <v>142</v>
      </c>
      <c r="E196" s="142">
        <f>'Прил 10 Перечень мероприятий'!H178</f>
        <v>0</v>
      </c>
      <c r="F196" s="261"/>
    </row>
    <row r="197" spans="1:6" ht="18" customHeight="1" x14ac:dyDescent="0.25">
      <c r="A197" s="258"/>
      <c r="B197" s="228"/>
      <c r="C197" s="260"/>
      <c r="D197" s="144" t="s">
        <v>258</v>
      </c>
      <c r="E197" s="142">
        <f>'Прил 10 Перечень мероприятий'!I178</f>
        <v>0</v>
      </c>
      <c r="F197" s="261"/>
    </row>
    <row r="198" spans="1:6" x14ac:dyDescent="0.25">
      <c r="A198" s="258"/>
      <c r="B198" s="228"/>
      <c r="C198" s="260"/>
      <c r="D198" s="144" t="s">
        <v>296</v>
      </c>
      <c r="E198" s="142">
        <f>'Прил 10 Перечень мероприятий'!J178</f>
        <v>0</v>
      </c>
      <c r="F198" s="261"/>
    </row>
    <row r="199" spans="1:6" x14ac:dyDescent="0.25">
      <c r="A199" s="259"/>
      <c r="B199" s="228"/>
      <c r="C199" s="260"/>
      <c r="D199" s="144" t="s">
        <v>297</v>
      </c>
      <c r="E199" s="142">
        <f>'Прил 10 Перечень мероприятий'!K178</f>
        <v>0</v>
      </c>
      <c r="F199" s="261"/>
    </row>
    <row r="200" spans="1:6" x14ac:dyDescent="0.25">
      <c r="A200" s="257" t="s">
        <v>284</v>
      </c>
      <c r="B200" s="228" t="s">
        <v>255</v>
      </c>
      <c r="C200" s="260" t="s">
        <v>325</v>
      </c>
      <c r="D200" s="145" t="s">
        <v>143</v>
      </c>
      <c r="E200" s="156">
        <f>E201+E202+E203+E204+E205</f>
        <v>8500</v>
      </c>
      <c r="F200" s="261"/>
    </row>
    <row r="201" spans="1:6" x14ac:dyDescent="0.25">
      <c r="A201" s="258"/>
      <c r="B201" s="228"/>
      <c r="C201" s="260"/>
      <c r="D201" s="144" t="s">
        <v>12</v>
      </c>
      <c r="E201" s="142">
        <f>'Прил 10 Перечень мероприятий'!G164</f>
        <v>1700</v>
      </c>
      <c r="F201" s="261"/>
    </row>
    <row r="202" spans="1:6" x14ac:dyDescent="0.25">
      <c r="A202" s="258"/>
      <c r="B202" s="228"/>
      <c r="C202" s="260"/>
      <c r="D202" s="144" t="s">
        <v>142</v>
      </c>
      <c r="E202" s="142">
        <f>'Прил 10 Перечень мероприятий'!H164</f>
        <v>1700</v>
      </c>
      <c r="F202" s="261"/>
    </row>
    <row r="203" spans="1:6" x14ac:dyDescent="0.25">
      <c r="A203" s="258"/>
      <c r="B203" s="228"/>
      <c r="C203" s="260"/>
      <c r="D203" s="144" t="s">
        <v>258</v>
      </c>
      <c r="E203" s="142">
        <f>'Прил 10 Перечень мероприятий'!I164</f>
        <v>1700</v>
      </c>
      <c r="F203" s="261"/>
    </row>
    <row r="204" spans="1:6" x14ac:dyDescent="0.25">
      <c r="A204" s="258"/>
      <c r="B204" s="228"/>
      <c r="C204" s="260"/>
      <c r="D204" s="144" t="s">
        <v>296</v>
      </c>
      <c r="E204" s="142">
        <f>'Прил 10 Перечень мероприятий'!J164</f>
        <v>1700</v>
      </c>
      <c r="F204" s="261"/>
    </row>
    <row r="205" spans="1:6" x14ac:dyDescent="0.25">
      <c r="A205" s="259"/>
      <c r="B205" s="228"/>
      <c r="C205" s="260"/>
      <c r="D205" s="144" t="s">
        <v>297</v>
      </c>
      <c r="E205" s="142">
        <f>'Прил 10 Перечень мероприятий'!K164</f>
        <v>1700</v>
      </c>
      <c r="F205" s="261"/>
    </row>
    <row r="206" spans="1:6" x14ac:dyDescent="0.25">
      <c r="A206" s="257" t="s">
        <v>283</v>
      </c>
      <c r="B206" s="228" t="s">
        <v>255</v>
      </c>
      <c r="C206" s="260" t="s">
        <v>303</v>
      </c>
      <c r="D206" s="145" t="s">
        <v>143</v>
      </c>
      <c r="E206" s="156">
        <f>E207+E208+E209+E210+E211</f>
        <v>2000</v>
      </c>
      <c r="F206" s="261"/>
    </row>
    <row r="207" spans="1:6" x14ac:dyDescent="0.25">
      <c r="A207" s="258"/>
      <c r="B207" s="228"/>
      <c r="C207" s="260"/>
      <c r="D207" s="144" t="s">
        <v>12</v>
      </c>
      <c r="E207" s="142">
        <f>'Прил 10 Перечень мероприятий'!G168</f>
        <v>400</v>
      </c>
      <c r="F207" s="261"/>
    </row>
    <row r="208" spans="1:6" x14ac:dyDescent="0.25">
      <c r="A208" s="258"/>
      <c r="B208" s="228"/>
      <c r="C208" s="260"/>
      <c r="D208" s="144" t="s">
        <v>142</v>
      </c>
      <c r="E208" s="142">
        <f>'Прил 10 Перечень мероприятий'!H168</f>
        <v>400</v>
      </c>
      <c r="F208" s="261"/>
    </row>
    <row r="209" spans="1:6" x14ac:dyDescent="0.25">
      <c r="A209" s="258"/>
      <c r="B209" s="228"/>
      <c r="C209" s="260"/>
      <c r="D209" s="144" t="s">
        <v>258</v>
      </c>
      <c r="E209" s="142">
        <f>'Прил 10 Перечень мероприятий'!I168</f>
        <v>400</v>
      </c>
      <c r="F209" s="261"/>
    </row>
    <row r="210" spans="1:6" x14ac:dyDescent="0.25">
      <c r="A210" s="258"/>
      <c r="B210" s="228"/>
      <c r="C210" s="260"/>
      <c r="D210" s="144" t="s">
        <v>296</v>
      </c>
      <c r="E210" s="142">
        <f>'Прил 10 Перечень мероприятий'!J168</f>
        <v>400</v>
      </c>
      <c r="F210" s="261"/>
    </row>
    <row r="211" spans="1:6" x14ac:dyDescent="0.25">
      <c r="A211" s="259"/>
      <c r="B211" s="228"/>
      <c r="C211" s="260"/>
      <c r="D211" s="144" t="s">
        <v>297</v>
      </c>
      <c r="E211" s="142">
        <f>'Прил 10 Перечень мероприятий'!K168</f>
        <v>400</v>
      </c>
      <c r="F211" s="261"/>
    </row>
    <row r="212" spans="1:6" x14ac:dyDescent="0.25">
      <c r="A212" s="257" t="s">
        <v>67</v>
      </c>
      <c r="B212" s="228" t="s">
        <v>255</v>
      </c>
      <c r="C212" s="260" t="s">
        <v>303</v>
      </c>
      <c r="D212" s="145" t="s">
        <v>143</v>
      </c>
      <c r="E212" s="156">
        <f>E213+E214+E215+E216+E217</f>
        <v>0</v>
      </c>
      <c r="F212" s="261"/>
    </row>
    <row r="213" spans="1:6" x14ac:dyDescent="0.25">
      <c r="A213" s="258"/>
      <c r="B213" s="228"/>
      <c r="C213" s="260"/>
      <c r="D213" s="144" t="s">
        <v>12</v>
      </c>
      <c r="E213" s="142">
        <f>'Прил 10 Перечень мероприятий'!G172</f>
        <v>0</v>
      </c>
      <c r="F213" s="261"/>
    </row>
    <row r="214" spans="1:6" x14ac:dyDescent="0.25">
      <c r="A214" s="258"/>
      <c r="B214" s="228"/>
      <c r="C214" s="260"/>
      <c r="D214" s="144" t="s">
        <v>142</v>
      </c>
      <c r="E214" s="142">
        <f>'Прил 10 Перечень мероприятий'!H172</f>
        <v>0</v>
      </c>
      <c r="F214" s="261"/>
    </row>
    <row r="215" spans="1:6" x14ac:dyDescent="0.25">
      <c r="A215" s="258"/>
      <c r="B215" s="228"/>
      <c r="C215" s="260"/>
      <c r="D215" s="144" t="s">
        <v>258</v>
      </c>
      <c r="E215" s="142">
        <f>'Прил 10 Перечень мероприятий'!I172</f>
        <v>0</v>
      </c>
      <c r="F215" s="261"/>
    </row>
    <row r="216" spans="1:6" x14ac:dyDescent="0.25">
      <c r="A216" s="258"/>
      <c r="B216" s="228"/>
      <c r="C216" s="260"/>
      <c r="D216" s="144" t="s">
        <v>296</v>
      </c>
      <c r="E216" s="142">
        <f>'Прил 10 Перечень мероприятий'!J172</f>
        <v>0</v>
      </c>
      <c r="F216" s="261"/>
    </row>
    <row r="217" spans="1:6" x14ac:dyDescent="0.25">
      <c r="A217" s="259"/>
      <c r="B217" s="228"/>
      <c r="C217" s="260"/>
      <c r="D217" s="144" t="s">
        <v>297</v>
      </c>
      <c r="E217" s="142">
        <f>'Прил 10 Перечень мероприятий'!K172</f>
        <v>0</v>
      </c>
      <c r="F217" s="261"/>
    </row>
    <row r="218" spans="1:6" ht="27.75" customHeight="1" x14ac:dyDescent="0.25">
      <c r="A218" s="254" t="s">
        <v>205</v>
      </c>
      <c r="B218" s="255"/>
      <c r="C218" s="255"/>
      <c r="D218" s="255"/>
      <c r="E218" s="255"/>
      <c r="F218" s="256"/>
    </row>
    <row r="219" spans="1:6" x14ac:dyDescent="0.25">
      <c r="A219" s="257" t="s">
        <v>70</v>
      </c>
      <c r="B219" s="228" t="s">
        <v>255</v>
      </c>
      <c r="C219" s="266" t="s">
        <v>71</v>
      </c>
      <c r="D219" s="145" t="s">
        <v>143</v>
      </c>
      <c r="E219" s="155">
        <f>E220+E221+E222+E223+E224</f>
        <v>0</v>
      </c>
      <c r="F219" s="261"/>
    </row>
    <row r="220" spans="1:6" x14ac:dyDescent="0.25">
      <c r="A220" s="258"/>
      <c r="B220" s="228"/>
      <c r="C220" s="267"/>
      <c r="D220" s="144" t="s">
        <v>12</v>
      </c>
      <c r="E220" s="142">
        <f>'Прил 10 Перечень мероприятий'!G185</f>
        <v>0</v>
      </c>
      <c r="F220" s="261"/>
    </row>
    <row r="221" spans="1:6" x14ac:dyDescent="0.25">
      <c r="A221" s="258"/>
      <c r="B221" s="228"/>
      <c r="C221" s="267"/>
      <c r="D221" s="144" t="s">
        <v>142</v>
      </c>
      <c r="E221" s="142">
        <f>'Прил 10 Перечень мероприятий'!H185</f>
        <v>0</v>
      </c>
      <c r="F221" s="261"/>
    </row>
    <row r="222" spans="1:6" x14ac:dyDescent="0.25">
      <c r="A222" s="258"/>
      <c r="B222" s="228"/>
      <c r="C222" s="267"/>
      <c r="D222" s="144" t="s">
        <v>258</v>
      </c>
      <c r="E222" s="142">
        <f>'Прил 10 Перечень мероприятий'!I185</f>
        <v>0</v>
      </c>
      <c r="F222" s="261"/>
    </row>
    <row r="223" spans="1:6" x14ac:dyDescent="0.25">
      <c r="A223" s="258"/>
      <c r="B223" s="228"/>
      <c r="C223" s="267"/>
      <c r="D223" s="144" t="s">
        <v>296</v>
      </c>
      <c r="E223" s="142">
        <f>'Прил 10 Перечень мероприятий'!J185</f>
        <v>0</v>
      </c>
      <c r="F223" s="261"/>
    </row>
    <row r="224" spans="1:6" x14ac:dyDescent="0.25">
      <c r="A224" s="258"/>
      <c r="B224" s="228"/>
      <c r="C224" s="267"/>
      <c r="D224" s="144" t="s">
        <v>297</v>
      </c>
      <c r="E224" s="142">
        <f>'Прил 10 Перечень мероприятий'!K185</f>
        <v>0</v>
      </c>
      <c r="F224" s="261"/>
    </row>
    <row r="225" spans="1:6" x14ac:dyDescent="0.25">
      <c r="A225" s="258"/>
      <c r="B225" s="228" t="s">
        <v>24</v>
      </c>
      <c r="C225" s="267"/>
      <c r="D225" s="145" t="s">
        <v>143</v>
      </c>
      <c r="E225" s="155">
        <f>E226+E227+E228+E229+E230</f>
        <v>0</v>
      </c>
      <c r="F225" s="261"/>
    </row>
    <row r="226" spans="1:6" x14ac:dyDescent="0.25">
      <c r="A226" s="258"/>
      <c r="B226" s="228"/>
      <c r="C226" s="267"/>
      <c r="D226" s="144" t="s">
        <v>12</v>
      </c>
      <c r="E226" s="142">
        <f>'Прил 10 Перечень мероприятий'!G186</f>
        <v>0</v>
      </c>
      <c r="F226" s="261"/>
    </row>
    <row r="227" spans="1:6" x14ac:dyDescent="0.25">
      <c r="A227" s="258"/>
      <c r="B227" s="228"/>
      <c r="C227" s="267"/>
      <c r="D227" s="144" t="s">
        <v>142</v>
      </c>
      <c r="E227" s="142">
        <f>'Прил 10 Перечень мероприятий'!H186</f>
        <v>0</v>
      </c>
      <c r="F227" s="261"/>
    </row>
    <row r="228" spans="1:6" x14ac:dyDescent="0.25">
      <c r="A228" s="258"/>
      <c r="B228" s="228"/>
      <c r="C228" s="267"/>
      <c r="D228" s="144" t="s">
        <v>258</v>
      </c>
      <c r="E228" s="142">
        <f>'Прил 10 Перечень мероприятий'!I186</f>
        <v>0</v>
      </c>
      <c r="F228" s="261"/>
    </row>
    <row r="229" spans="1:6" x14ac:dyDescent="0.25">
      <c r="A229" s="258"/>
      <c r="B229" s="228"/>
      <c r="C229" s="267"/>
      <c r="D229" s="144" t="s">
        <v>296</v>
      </c>
      <c r="E229" s="142">
        <f>'Прил 10 Перечень мероприятий'!J186</f>
        <v>0</v>
      </c>
      <c r="F229" s="261"/>
    </row>
    <row r="230" spans="1:6" x14ac:dyDescent="0.25">
      <c r="A230" s="258"/>
      <c r="B230" s="228"/>
      <c r="C230" s="267"/>
      <c r="D230" s="144" t="s">
        <v>297</v>
      </c>
      <c r="E230" s="142">
        <f>'Прил 10 Перечень мероприятий'!K186</f>
        <v>0</v>
      </c>
      <c r="F230" s="261"/>
    </row>
    <row r="231" spans="1:6" x14ac:dyDescent="0.25">
      <c r="A231" s="258"/>
      <c r="B231" s="228" t="s">
        <v>80</v>
      </c>
      <c r="C231" s="267"/>
      <c r="D231" s="145" t="s">
        <v>143</v>
      </c>
      <c r="E231" s="155">
        <f>E232+E233+E234+E235+E236</f>
        <v>0</v>
      </c>
      <c r="F231" s="261"/>
    </row>
    <row r="232" spans="1:6" x14ac:dyDescent="0.25">
      <c r="A232" s="258"/>
      <c r="B232" s="228"/>
      <c r="C232" s="267"/>
      <c r="D232" s="144" t="s">
        <v>12</v>
      </c>
      <c r="E232" s="142">
        <f>'Прил 10 Перечень мероприятий'!G187</f>
        <v>0</v>
      </c>
      <c r="F232" s="261"/>
    </row>
    <row r="233" spans="1:6" x14ac:dyDescent="0.25">
      <c r="A233" s="258"/>
      <c r="B233" s="228"/>
      <c r="C233" s="267"/>
      <c r="D233" s="144" t="s">
        <v>142</v>
      </c>
      <c r="E233" s="142">
        <f>'Прил 10 Перечень мероприятий'!H187</f>
        <v>0</v>
      </c>
      <c r="F233" s="261"/>
    </row>
    <row r="234" spans="1:6" x14ac:dyDescent="0.25">
      <c r="A234" s="258"/>
      <c r="B234" s="228"/>
      <c r="C234" s="267"/>
      <c r="D234" s="144" t="s">
        <v>258</v>
      </c>
      <c r="E234" s="142">
        <f>'Прил 10 Перечень мероприятий'!I187</f>
        <v>0</v>
      </c>
      <c r="F234" s="261"/>
    </row>
    <row r="235" spans="1:6" x14ac:dyDescent="0.25">
      <c r="A235" s="258"/>
      <c r="B235" s="228"/>
      <c r="C235" s="267"/>
      <c r="D235" s="144" t="s">
        <v>296</v>
      </c>
      <c r="E235" s="142">
        <f>'Прил 10 Перечень мероприятий'!J187</f>
        <v>0</v>
      </c>
      <c r="F235" s="261"/>
    </row>
    <row r="236" spans="1:6" x14ac:dyDescent="0.25">
      <c r="A236" s="259"/>
      <c r="B236" s="228"/>
      <c r="C236" s="268"/>
      <c r="D236" s="144" t="s">
        <v>297</v>
      </c>
      <c r="E236" s="142">
        <f>'Прил 10 Перечень мероприятий'!K187</f>
        <v>0</v>
      </c>
      <c r="F236" s="261"/>
    </row>
    <row r="237" spans="1:6" x14ac:dyDescent="0.25">
      <c r="A237" s="257" t="s">
        <v>70</v>
      </c>
      <c r="B237" s="228" t="s">
        <v>255</v>
      </c>
      <c r="C237" s="266" t="s">
        <v>71</v>
      </c>
      <c r="D237" s="145" t="s">
        <v>143</v>
      </c>
      <c r="E237" s="155">
        <f>E238+E239+E240+E241+E242</f>
        <v>0</v>
      </c>
      <c r="F237" s="261"/>
    </row>
    <row r="238" spans="1:6" x14ac:dyDescent="0.25">
      <c r="A238" s="258"/>
      <c r="B238" s="228"/>
      <c r="C238" s="267"/>
      <c r="D238" s="144" t="s">
        <v>12</v>
      </c>
      <c r="E238" s="142">
        <f>'Прил 10 Перечень мероприятий'!G189</f>
        <v>0</v>
      </c>
      <c r="F238" s="261"/>
    </row>
    <row r="239" spans="1:6" x14ac:dyDescent="0.25">
      <c r="A239" s="258"/>
      <c r="B239" s="228"/>
      <c r="C239" s="267"/>
      <c r="D239" s="144" t="s">
        <v>142</v>
      </c>
      <c r="E239" s="142">
        <f>'Прил 10 Перечень мероприятий'!H189</f>
        <v>0</v>
      </c>
      <c r="F239" s="261"/>
    </row>
    <row r="240" spans="1:6" x14ac:dyDescent="0.25">
      <c r="A240" s="258"/>
      <c r="B240" s="228"/>
      <c r="C240" s="267"/>
      <c r="D240" s="144" t="s">
        <v>258</v>
      </c>
      <c r="E240" s="142">
        <f>'Прил 10 Перечень мероприятий'!I189</f>
        <v>0</v>
      </c>
      <c r="F240" s="261"/>
    </row>
    <row r="241" spans="1:6" x14ac:dyDescent="0.25">
      <c r="A241" s="258"/>
      <c r="B241" s="228"/>
      <c r="C241" s="267"/>
      <c r="D241" s="144" t="s">
        <v>296</v>
      </c>
      <c r="E241" s="142">
        <f>'Прил 10 Перечень мероприятий'!J189</f>
        <v>0</v>
      </c>
      <c r="F241" s="261"/>
    </row>
    <row r="242" spans="1:6" x14ac:dyDescent="0.25">
      <c r="A242" s="258"/>
      <c r="B242" s="228"/>
      <c r="C242" s="267"/>
      <c r="D242" s="144" t="s">
        <v>297</v>
      </c>
      <c r="E242" s="142">
        <f>'Прил 10 Перечень мероприятий'!K189</f>
        <v>0</v>
      </c>
      <c r="F242" s="261"/>
    </row>
    <row r="243" spans="1:6" x14ac:dyDescent="0.25">
      <c r="A243" s="258"/>
      <c r="B243" s="228" t="s">
        <v>24</v>
      </c>
      <c r="C243" s="267"/>
      <c r="D243" s="145" t="s">
        <v>143</v>
      </c>
      <c r="E243" s="155">
        <f>E244+E245+E246+E247+E248</f>
        <v>0</v>
      </c>
      <c r="F243" s="261"/>
    </row>
    <row r="244" spans="1:6" x14ac:dyDescent="0.25">
      <c r="A244" s="258"/>
      <c r="B244" s="228"/>
      <c r="C244" s="267"/>
      <c r="D244" s="144" t="s">
        <v>12</v>
      </c>
      <c r="E244" s="142">
        <f>'Прил 10 Перечень мероприятий'!G190</f>
        <v>0</v>
      </c>
      <c r="F244" s="261"/>
    </row>
    <row r="245" spans="1:6" x14ac:dyDescent="0.25">
      <c r="A245" s="258"/>
      <c r="B245" s="228"/>
      <c r="C245" s="267"/>
      <c r="D245" s="144" t="s">
        <v>142</v>
      </c>
      <c r="E245" s="142">
        <f>'Прил 10 Перечень мероприятий'!H190</f>
        <v>0</v>
      </c>
      <c r="F245" s="261"/>
    </row>
    <row r="246" spans="1:6" x14ac:dyDescent="0.25">
      <c r="A246" s="258"/>
      <c r="B246" s="228"/>
      <c r="C246" s="267"/>
      <c r="D246" s="144" t="s">
        <v>258</v>
      </c>
      <c r="E246" s="142">
        <f>'Прил 10 Перечень мероприятий'!I190</f>
        <v>0</v>
      </c>
      <c r="F246" s="261"/>
    </row>
    <row r="247" spans="1:6" x14ac:dyDescent="0.25">
      <c r="A247" s="258"/>
      <c r="B247" s="228"/>
      <c r="C247" s="267"/>
      <c r="D247" s="144" t="s">
        <v>296</v>
      </c>
      <c r="E247" s="142">
        <f>'Прил 10 Перечень мероприятий'!J190</f>
        <v>0</v>
      </c>
      <c r="F247" s="261"/>
    </row>
    <row r="248" spans="1:6" x14ac:dyDescent="0.25">
      <c r="A248" s="258"/>
      <c r="B248" s="228"/>
      <c r="C248" s="267"/>
      <c r="D248" s="144" t="s">
        <v>297</v>
      </c>
      <c r="E248" s="142">
        <f>'Прил 10 Перечень мероприятий'!K190</f>
        <v>0</v>
      </c>
      <c r="F248" s="261"/>
    </row>
    <row r="249" spans="1:6" x14ac:dyDescent="0.25">
      <c r="A249" s="258"/>
      <c r="B249" s="228" t="s">
        <v>80</v>
      </c>
      <c r="C249" s="267"/>
      <c r="D249" s="145" t="s">
        <v>143</v>
      </c>
      <c r="E249" s="155">
        <f>E250+E251+E252+E253+E254</f>
        <v>0</v>
      </c>
      <c r="F249" s="261"/>
    </row>
    <row r="250" spans="1:6" x14ac:dyDescent="0.25">
      <c r="A250" s="258"/>
      <c r="B250" s="228"/>
      <c r="C250" s="267"/>
      <c r="D250" s="144" t="s">
        <v>12</v>
      </c>
      <c r="E250" s="142">
        <f>'Прил 10 Перечень мероприятий'!G191</f>
        <v>0</v>
      </c>
      <c r="F250" s="261"/>
    </row>
    <row r="251" spans="1:6" x14ac:dyDescent="0.25">
      <c r="A251" s="258"/>
      <c r="B251" s="228"/>
      <c r="C251" s="267"/>
      <c r="D251" s="144" t="s">
        <v>142</v>
      </c>
      <c r="E251" s="142">
        <f>'Прил 10 Перечень мероприятий'!H191</f>
        <v>0</v>
      </c>
      <c r="F251" s="261"/>
    </row>
    <row r="252" spans="1:6" x14ac:dyDescent="0.25">
      <c r="A252" s="258"/>
      <c r="B252" s="228"/>
      <c r="C252" s="267"/>
      <c r="D252" s="144" t="s">
        <v>258</v>
      </c>
      <c r="E252" s="142">
        <f>'Прил 10 Перечень мероприятий'!I191</f>
        <v>0</v>
      </c>
      <c r="F252" s="261"/>
    </row>
    <row r="253" spans="1:6" x14ac:dyDescent="0.25">
      <c r="A253" s="258"/>
      <c r="B253" s="228"/>
      <c r="C253" s="267"/>
      <c r="D253" s="144" t="s">
        <v>296</v>
      </c>
      <c r="E253" s="142">
        <f>'Прил 10 Перечень мероприятий'!J191</f>
        <v>0</v>
      </c>
      <c r="F253" s="261"/>
    </row>
    <row r="254" spans="1:6" x14ac:dyDescent="0.25">
      <c r="A254" s="259"/>
      <c r="B254" s="228"/>
      <c r="C254" s="268"/>
      <c r="D254" s="144" t="s">
        <v>297</v>
      </c>
      <c r="E254" s="142">
        <f>'Прил 10 Перечень мероприятий'!K191</f>
        <v>0</v>
      </c>
      <c r="F254" s="261"/>
    </row>
    <row r="255" spans="1:6" x14ac:dyDescent="0.25">
      <c r="A255" s="257" t="s">
        <v>308</v>
      </c>
      <c r="B255" s="228" t="s">
        <v>255</v>
      </c>
      <c r="C255" s="260" t="s">
        <v>305</v>
      </c>
      <c r="D255" s="145" t="s">
        <v>143</v>
      </c>
      <c r="E255" s="156">
        <f>E256+E257+E258+E259+E260</f>
        <v>0</v>
      </c>
      <c r="F255" s="261"/>
    </row>
    <row r="256" spans="1:6" x14ac:dyDescent="0.25">
      <c r="A256" s="258"/>
      <c r="B256" s="228"/>
      <c r="C256" s="260"/>
      <c r="D256" s="144" t="s">
        <v>12</v>
      </c>
      <c r="E256" s="142">
        <f>'Прил 10 Перечень мероприятий'!G197</f>
        <v>0</v>
      </c>
      <c r="F256" s="261"/>
    </row>
    <row r="257" spans="1:6" x14ac:dyDescent="0.25">
      <c r="A257" s="258"/>
      <c r="B257" s="228"/>
      <c r="C257" s="260"/>
      <c r="D257" s="144" t="s">
        <v>142</v>
      </c>
      <c r="E257" s="142">
        <f>'Прил 10 Перечень мероприятий'!H197</f>
        <v>0</v>
      </c>
      <c r="F257" s="261"/>
    </row>
    <row r="258" spans="1:6" x14ac:dyDescent="0.25">
      <c r="A258" s="258"/>
      <c r="B258" s="228"/>
      <c r="C258" s="260"/>
      <c r="D258" s="144" t="s">
        <v>258</v>
      </c>
      <c r="E258" s="142">
        <f>'Прил 10 Перечень мероприятий'!I197</f>
        <v>0</v>
      </c>
      <c r="F258" s="261"/>
    </row>
    <row r="259" spans="1:6" x14ac:dyDescent="0.25">
      <c r="A259" s="258"/>
      <c r="B259" s="228"/>
      <c r="C259" s="260"/>
      <c r="D259" s="144" t="s">
        <v>296</v>
      </c>
      <c r="E259" s="142">
        <f>'Прил 10 Перечень мероприятий'!J197</f>
        <v>0</v>
      </c>
      <c r="F259" s="261"/>
    </row>
    <row r="260" spans="1:6" x14ac:dyDescent="0.25">
      <c r="A260" s="259"/>
      <c r="B260" s="228"/>
      <c r="C260" s="260"/>
      <c r="D260" s="144" t="s">
        <v>297</v>
      </c>
      <c r="E260" s="142">
        <f>'Прил 10 Перечень мероприятий'!K197</f>
        <v>0</v>
      </c>
      <c r="F260" s="261"/>
    </row>
    <row r="261" spans="1:6" ht="30" customHeight="1" x14ac:dyDescent="0.25">
      <c r="A261" s="254" t="s">
        <v>206</v>
      </c>
      <c r="B261" s="255"/>
      <c r="C261" s="255"/>
      <c r="D261" s="255"/>
      <c r="E261" s="255"/>
      <c r="F261" s="256"/>
    </row>
    <row r="262" spans="1:6" x14ac:dyDescent="0.25">
      <c r="A262" s="257" t="s">
        <v>306</v>
      </c>
      <c r="B262" s="228" t="s">
        <v>255</v>
      </c>
      <c r="C262" s="260" t="s">
        <v>310</v>
      </c>
      <c r="D262" s="145" t="s">
        <v>143</v>
      </c>
      <c r="E262" s="156">
        <f>E263+E264+E265+E266+E267</f>
        <v>0</v>
      </c>
      <c r="F262" s="261"/>
    </row>
    <row r="263" spans="1:6" x14ac:dyDescent="0.25">
      <c r="A263" s="258"/>
      <c r="B263" s="228"/>
      <c r="C263" s="260"/>
      <c r="D263" s="144" t="s">
        <v>12</v>
      </c>
      <c r="E263" s="142">
        <f>'Прил 10 Перечень мероприятий'!G204</f>
        <v>0</v>
      </c>
      <c r="F263" s="261"/>
    </row>
    <row r="264" spans="1:6" x14ac:dyDescent="0.25">
      <c r="A264" s="258"/>
      <c r="B264" s="228"/>
      <c r="C264" s="260"/>
      <c r="D264" s="144" t="s">
        <v>142</v>
      </c>
      <c r="E264" s="142">
        <f>'Прил 10 Перечень мероприятий'!H204</f>
        <v>0</v>
      </c>
      <c r="F264" s="261"/>
    </row>
    <row r="265" spans="1:6" x14ac:dyDescent="0.25">
      <c r="A265" s="258"/>
      <c r="B265" s="228"/>
      <c r="C265" s="260"/>
      <c r="D265" s="144" t="s">
        <v>258</v>
      </c>
      <c r="E265" s="142">
        <f>'Прил 10 Перечень мероприятий'!I204</f>
        <v>0</v>
      </c>
      <c r="F265" s="261"/>
    </row>
    <row r="266" spans="1:6" x14ac:dyDescent="0.25">
      <c r="A266" s="258"/>
      <c r="B266" s="228"/>
      <c r="C266" s="260"/>
      <c r="D266" s="144" t="s">
        <v>296</v>
      </c>
      <c r="E266" s="142">
        <f>'Прил 10 Перечень мероприятий'!J204</f>
        <v>0</v>
      </c>
      <c r="F266" s="261"/>
    </row>
    <row r="267" spans="1:6" x14ac:dyDescent="0.25">
      <c r="A267" s="259"/>
      <c r="B267" s="228"/>
      <c r="C267" s="260"/>
      <c r="D267" s="144" t="s">
        <v>297</v>
      </c>
      <c r="E267" s="142">
        <f>'Прил 10 Перечень мероприятий'!K204</f>
        <v>0</v>
      </c>
      <c r="F267" s="261"/>
    </row>
    <row r="268" spans="1:6" ht="15" customHeight="1" x14ac:dyDescent="0.25">
      <c r="A268" s="257" t="s">
        <v>307</v>
      </c>
      <c r="B268" s="228" t="s">
        <v>255</v>
      </c>
      <c r="C268" s="266" t="s">
        <v>310</v>
      </c>
      <c r="D268" s="145" t="s">
        <v>143</v>
      </c>
      <c r="E268" s="155">
        <f>E269+E270+E271+E272+E273</f>
        <v>33858.699999999997</v>
      </c>
      <c r="F268" s="261"/>
    </row>
    <row r="269" spans="1:6" x14ac:dyDescent="0.25">
      <c r="A269" s="258"/>
      <c r="B269" s="228"/>
      <c r="C269" s="267"/>
      <c r="D269" s="144" t="s">
        <v>12</v>
      </c>
      <c r="E269" s="142">
        <f>'Прил 10 Перечень мероприятий'!G214</f>
        <v>33858.699999999997</v>
      </c>
      <c r="F269" s="261"/>
    </row>
    <row r="270" spans="1:6" x14ac:dyDescent="0.25">
      <c r="A270" s="258"/>
      <c r="B270" s="228"/>
      <c r="C270" s="267"/>
      <c r="D270" s="144" t="s">
        <v>142</v>
      </c>
      <c r="E270" s="142">
        <f>'Прил 10 Перечень мероприятий'!H220</f>
        <v>0</v>
      </c>
      <c r="F270" s="261"/>
    </row>
    <row r="271" spans="1:6" x14ac:dyDescent="0.25">
      <c r="A271" s="258"/>
      <c r="B271" s="228"/>
      <c r="C271" s="267"/>
      <c r="D271" s="144" t="s">
        <v>258</v>
      </c>
      <c r="E271" s="142">
        <f>'Прил 10 Перечень мероприятий'!I220</f>
        <v>0</v>
      </c>
      <c r="F271" s="261"/>
    </row>
    <row r="272" spans="1:6" x14ac:dyDescent="0.25">
      <c r="A272" s="258"/>
      <c r="B272" s="228"/>
      <c r="C272" s="267"/>
      <c r="D272" s="144" t="s">
        <v>296</v>
      </c>
      <c r="E272" s="142">
        <f>'Прил 10 Перечень мероприятий'!J220</f>
        <v>0</v>
      </c>
      <c r="F272" s="261"/>
    </row>
    <row r="273" spans="1:6" x14ac:dyDescent="0.25">
      <c r="A273" s="258"/>
      <c r="B273" s="228"/>
      <c r="C273" s="267"/>
      <c r="D273" s="144" t="s">
        <v>297</v>
      </c>
      <c r="E273" s="142">
        <f>'Прил 10 Перечень мероприятий'!K220</f>
        <v>0</v>
      </c>
      <c r="F273" s="261"/>
    </row>
    <row r="274" spans="1:6" ht="15" customHeight="1" x14ac:dyDescent="0.25">
      <c r="A274" s="258"/>
      <c r="B274" s="228" t="s">
        <v>24</v>
      </c>
      <c r="C274" s="267"/>
      <c r="D274" s="145" t="s">
        <v>143</v>
      </c>
      <c r="E274" s="155">
        <f>E275+E276+E277+E278+E279</f>
        <v>0</v>
      </c>
      <c r="F274" s="261"/>
    </row>
    <row r="275" spans="1:6" x14ac:dyDescent="0.25">
      <c r="A275" s="258"/>
      <c r="B275" s="228"/>
      <c r="C275" s="267"/>
      <c r="D275" s="144" t="s">
        <v>12</v>
      </c>
      <c r="E275" s="142">
        <f>'Прил 10 Перечень мероприятий'!G225</f>
        <v>0</v>
      </c>
      <c r="F275" s="261"/>
    </row>
    <row r="276" spans="1:6" x14ac:dyDescent="0.25">
      <c r="A276" s="258"/>
      <c r="B276" s="228"/>
      <c r="C276" s="267"/>
      <c r="D276" s="144" t="s">
        <v>142</v>
      </c>
      <c r="E276" s="142">
        <f>'Прил 10 Перечень мероприятий'!H225</f>
        <v>0</v>
      </c>
      <c r="F276" s="261"/>
    </row>
    <row r="277" spans="1:6" x14ac:dyDescent="0.25">
      <c r="A277" s="258"/>
      <c r="B277" s="228"/>
      <c r="C277" s="267"/>
      <c r="D277" s="144" t="s">
        <v>258</v>
      </c>
      <c r="E277" s="142">
        <f>'Прил 10 Перечень мероприятий'!I225</f>
        <v>0</v>
      </c>
      <c r="F277" s="261"/>
    </row>
    <row r="278" spans="1:6" x14ac:dyDescent="0.25">
      <c r="A278" s="258"/>
      <c r="B278" s="228"/>
      <c r="C278" s="267"/>
      <c r="D278" s="144" t="s">
        <v>296</v>
      </c>
      <c r="E278" s="142">
        <f>'Прил 10 Перечень мероприятий'!J225</f>
        <v>0</v>
      </c>
      <c r="F278" s="261"/>
    </row>
    <row r="279" spans="1:6" x14ac:dyDescent="0.25">
      <c r="A279" s="258"/>
      <c r="B279" s="228"/>
      <c r="C279" s="267"/>
      <c r="D279" s="144" t="s">
        <v>297</v>
      </c>
      <c r="E279" s="142">
        <f>'Прил 10 Перечень мероприятий'!K225</f>
        <v>0</v>
      </c>
      <c r="F279" s="261"/>
    </row>
    <row r="280" spans="1:6" ht="15" customHeight="1" x14ac:dyDescent="0.25">
      <c r="A280" s="258"/>
      <c r="B280" s="228" t="s">
        <v>80</v>
      </c>
      <c r="C280" s="267"/>
      <c r="D280" s="145" t="s">
        <v>143</v>
      </c>
      <c r="E280" s="155">
        <f>E281+E282+E283+E284+E285</f>
        <v>0</v>
      </c>
      <c r="F280" s="261"/>
    </row>
    <row r="281" spans="1:6" x14ac:dyDescent="0.25">
      <c r="A281" s="258"/>
      <c r="B281" s="228"/>
      <c r="C281" s="267"/>
      <c r="D281" s="144" t="s">
        <v>12</v>
      </c>
      <c r="E281" s="142">
        <f>'Прил 10 Перечень мероприятий'!G226</f>
        <v>0</v>
      </c>
      <c r="F281" s="261"/>
    </row>
    <row r="282" spans="1:6" x14ac:dyDescent="0.25">
      <c r="A282" s="258"/>
      <c r="B282" s="228"/>
      <c r="C282" s="267"/>
      <c r="D282" s="144" t="s">
        <v>142</v>
      </c>
      <c r="E282" s="142">
        <f>'Прил 10 Перечень мероприятий'!H226</f>
        <v>0</v>
      </c>
      <c r="F282" s="261"/>
    </row>
    <row r="283" spans="1:6" x14ac:dyDescent="0.25">
      <c r="A283" s="258"/>
      <c r="B283" s="228"/>
      <c r="C283" s="267"/>
      <c r="D283" s="144" t="s">
        <v>258</v>
      </c>
      <c r="E283" s="142">
        <f>'Прил 10 Перечень мероприятий'!I226</f>
        <v>0</v>
      </c>
      <c r="F283" s="261"/>
    </row>
    <row r="284" spans="1:6" x14ac:dyDescent="0.25">
      <c r="A284" s="258"/>
      <c r="B284" s="228"/>
      <c r="C284" s="267"/>
      <c r="D284" s="144" t="s">
        <v>296</v>
      </c>
      <c r="E284" s="142">
        <f>'Прил 10 Перечень мероприятий'!J226</f>
        <v>0</v>
      </c>
      <c r="F284" s="261"/>
    </row>
    <row r="285" spans="1:6" x14ac:dyDescent="0.25">
      <c r="A285" s="259"/>
      <c r="B285" s="228"/>
      <c r="C285" s="268"/>
      <c r="D285" s="144" t="s">
        <v>297</v>
      </c>
      <c r="E285" s="142">
        <f>'Прил 10 Перечень мероприятий'!K226</f>
        <v>0</v>
      </c>
      <c r="F285" s="261"/>
    </row>
    <row r="286" spans="1:6" ht="15" customHeight="1" x14ac:dyDescent="0.25">
      <c r="A286" s="257" t="s">
        <v>290</v>
      </c>
      <c r="B286" s="228" t="s">
        <v>255</v>
      </c>
      <c r="C286" s="260" t="s">
        <v>309</v>
      </c>
      <c r="D286" s="145" t="s">
        <v>143</v>
      </c>
      <c r="E286" s="156">
        <f>E287+E288+E289+E290+E291</f>
        <v>0</v>
      </c>
      <c r="F286" s="261"/>
    </row>
    <row r="287" spans="1:6" x14ac:dyDescent="0.25">
      <c r="A287" s="258"/>
      <c r="B287" s="228"/>
      <c r="C287" s="260"/>
      <c r="D287" s="144" t="s">
        <v>12</v>
      </c>
      <c r="E287" s="142">
        <f>'Прил 10 Перечень мероприятий'!G232</f>
        <v>0</v>
      </c>
      <c r="F287" s="261"/>
    </row>
    <row r="288" spans="1:6" x14ac:dyDescent="0.25">
      <c r="A288" s="258"/>
      <c r="B288" s="228"/>
      <c r="C288" s="260"/>
      <c r="D288" s="144" t="s">
        <v>142</v>
      </c>
      <c r="E288" s="142">
        <f>'Прил 10 Перечень мероприятий'!H232</f>
        <v>0</v>
      </c>
      <c r="F288" s="261"/>
    </row>
    <row r="289" spans="1:6" x14ac:dyDescent="0.25">
      <c r="A289" s="258"/>
      <c r="B289" s="228"/>
      <c r="C289" s="260"/>
      <c r="D289" s="144" t="s">
        <v>258</v>
      </c>
      <c r="E289" s="142">
        <f>'Прил 10 Перечень мероприятий'!I232</f>
        <v>0</v>
      </c>
      <c r="F289" s="261"/>
    </row>
    <row r="290" spans="1:6" x14ac:dyDescent="0.25">
      <c r="A290" s="258"/>
      <c r="B290" s="228"/>
      <c r="C290" s="260"/>
      <c r="D290" s="144" t="s">
        <v>296</v>
      </c>
      <c r="E290" s="142">
        <f>'Прил 10 Перечень мероприятий'!J232</f>
        <v>0</v>
      </c>
      <c r="F290" s="261"/>
    </row>
    <row r="291" spans="1:6" x14ac:dyDescent="0.25">
      <c r="A291" s="259"/>
      <c r="B291" s="228"/>
      <c r="C291" s="260"/>
      <c r="D291" s="144" t="s">
        <v>297</v>
      </c>
      <c r="E291" s="142">
        <f>'Прил 10 Перечень мероприятий'!K232</f>
        <v>0</v>
      </c>
      <c r="F291" s="261"/>
    </row>
    <row r="292" spans="1:6" x14ac:dyDescent="0.25">
      <c r="A292" s="257" t="s">
        <v>291</v>
      </c>
      <c r="B292" s="228" t="s">
        <v>255</v>
      </c>
      <c r="C292" s="260" t="s">
        <v>309</v>
      </c>
      <c r="D292" s="145" t="s">
        <v>143</v>
      </c>
      <c r="E292" s="156">
        <f>E293+E294+E295+E296+E297</f>
        <v>0</v>
      </c>
      <c r="F292" s="261"/>
    </row>
    <row r="293" spans="1:6" x14ac:dyDescent="0.25">
      <c r="A293" s="258"/>
      <c r="B293" s="228"/>
      <c r="C293" s="260"/>
      <c r="D293" s="144" t="s">
        <v>12</v>
      </c>
      <c r="E293" s="142">
        <f>'Прил 10 Перечень мероприятий'!G238</f>
        <v>0</v>
      </c>
      <c r="F293" s="261"/>
    </row>
    <row r="294" spans="1:6" x14ac:dyDescent="0.25">
      <c r="A294" s="258"/>
      <c r="B294" s="228"/>
      <c r="C294" s="260"/>
      <c r="D294" s="144" t="s">
        <v>142</v>
      </c>
      <c r="E294" s="142">
        <f>'Прил 10 Перечень мероприятий'!H238</f>
        <v>0</v>
      </c>
      <c r="F294" s="261"/>
    </row>
    <row r="295" spans="1:6" x14ac:dyDescent="0.25">
      <c r="A295" s="258"/>
      <c r="B295" s="228"/>
      <c r="C295" s="260"/>
      <c r="D295" s="144" t="s">
        <v>258</v>
      </c>
      <c r="E295" s="142">
        <f>'Прил 10 Перечень мероприятий'!I238</f>
        <v>0</v>
      </c>
      <c r="F295" s="261"/>
    </row>
    <row r="296" spans="1:6" x14ac:dyDescent="0.25">
      <c r="A296" s="258"/>
      <c r="B296" s="228"/>
      <c r="C296" s="260"/>
      <c r="D296" s="144" t="s">
        <v>296</v>
      </c>
      <c r="E296" s="142">
        <f>'Прил 10 Перечень мероприятий'!J238</f>
        <v>0</v>
      </c>
      <c r="F296" s="261"/>
    </row>
    <row r="297" spans="1:6" x14ac:dyDescent="0.25">
      <c r="A297" s="259"/>
      <c r="B297" s="228"/>
      <c r="C297" s="260"/>
      <c r="D297" s="144" t="s">
        <v>297</v>
      </c>
      <c r="E297" s="142">
        <f>'Прил 10 Перечень мероприятий'!K238</f>
        <v>0</v>
      </c>
      <c r="F297" s="261"/>
    </row>
    <row r="298" spans="1:6" x14ac:dyDescent="0.25">
      <c r="A298" s="257" t="s">
        <v>66</v>
      </c>
      <c r="B298" s="228" t="s">
        <v>255</v>
      </c>
      <c r="C298" s="260" t="s">
        <v>309</v>
      </c>
      <c r="D298" s="145" t="s">
        <v>143</v>
      </c>
      <c r="E298" s="156">
        <f>E299+E300+E301+E302+E303</f>
        <v>0</v>
      </c>
      <c r="F298" s="261"/>
    </row>
    <row r="299" spans="1:6" x14ac:dyDescent="0.25">
      <c r="A299" s="258"/>
      <c r="B299" s="228"/>
      <c r="C299" s="260"/>
      <c r="D299" s="144" t="s">
        <v>12</v>
      </c>
      <c r="E299" s="142">
        <f>'Прил 10 Перечень мероприятий'!G244</f>
        <v>0</v>
      </c>
      <c r="F299" s="261"/>
    </row>
    <row r="300" spans="1:6" x14ac:dyDescent="0.25">
      <c r="A300" s="258"/>
      <c r="B300" s="228"/>
      <c r="C300" s="260"/>
      <c r="D300" s="144" t="s">
        <v>142</v>
      </c>
      <c r="E300" s="142">
        <f>'Прил 10 Перечень мероприятий'!H244</f>
        <v>0</v>
      </c>
      <c r="F300" s="261"/>
    </row>
    <row r="301" spans="1:6" x14ac:dyDescent="0.25">
      <c r="A301" s="258"/>
      <c r="B301" s="228"/>
      <c r="C301" s="260"/>
      <c r="D301" s="144" t="s">
        <v>258</v>
      </c>
      <c r="E301" s="142">
        <f>'Прил 10 Перечень мероприятий'!I244</f>
        <v>0</v>
      </c>
      <c r="F301" s="261"/>
    </row>
    <row r="302" spans="1:6" x14ac:dyDescent="0.25">
      <c r="A302" s="258"/>
      <c r="B302" s="228"/>
      <c r="C302" s="260"/>
      <c r="D302" s="144" t="s">
        <v>296</v>
      </c>
      <c r="E302" s="142">
        <f>'Прил 10 Перечень мероприятий'!J244</f>
        <v>0</v>
      </c>
      <c r="F302" s="261"/>
    </row>
    <row r="303" spans="1:6" x14ac:dyDescent="0.25">
      <c r="A303" s="259"/>
      <c r="B303" s="228"/>
      <c r="C303" s="260"/>
      <c r="D303" s="144" t="s">
        <v>297</v>
      </c>
      <c r="E303" s="142">
        <f>'Прил 10 Перечень мероприятий'!K244</f>
        <v>0</v>
      </c>
      <c r="F303" s="261"/>
    </row>
    <row r="304" spans="1:6" ht="15" customHeight="1" x14ac:dyDescent="0.25">
      <c r="A304" s="257" t="s">
        <v>65</v>
      </c>
      <c r="B304" s="228" t="s">
        <v>255</v>
      </c>
      <c r="C304" s="260" t="s">
        <v>309</v>
      </c>
      <c r="D304" s="145" t="s">
        <v>143</v>
      </c>
      <c r="E304" s="156">
        <f>E305+E306+E307+E308+E309</f>
        <v>77709.7</v>
      </c>
      <c r="F304" s="261"/>
    </row>
    <row r="305" spans="1:6" x14ac:dyDescent="0.25">
      <c r="A305" s="258"/>
      <c r="B305" s="228"/>
      <c r="C305" s="260"/>
      <c r="D305" s="144" t="s">
        <v>12</v>
      </c>
      <c r="E305" s="142">
        <f>'Прил 10 Перечень мероприятий'!G250</f>
        <v>38958.699999999997</v>
      </c>
      <c r="F305" s="261"/>
    </row>
    <row r="306" spans="1:6" x14ac:dyDescent="0.25">
      <c r="A306" s="258"/>
      <c r="B306" s="228"/>
      <c r="C306" s="260"/>
      <c r="D306" s="144" t="s">
        <v>142</v>
      </c>
      <c r="E306" s="142">
        <f>'Прил 10 Перечень мероприятий'!H250</f>
        <v>38451</v>
      </c>
      <c r="F306" s="261"/>
    </row>
    <row r="307" spans="1:6" x14ac:dyDescent="0.25">
      <c r="A307" s="258"/>
      <c r="B307" s="228"/>
      <c r="C307" s="260"/>
      <c r="D307" s="144" t="s">
        <v>258</v>
      </c>
      <c r="E307" s="142">
        <f>'Прил 10 Перечень мероприятий'!I250</f>
        <v>100</v>
      </c>
      <c r="F307" s="261"/>
    </row>
    <row r="308" spans="1:6" x14ac:dyDescent="0.25">
      <c r="A308" s="258"/>
      <c r="B308" s="228"/>
      <c r="C308" s="260"/>
      <c r="D308" s="144" t="s">
        <v>296</v>
      </c>
      <c r="E308" s="142">
        <f>'Прил 10 Перечень мероприятий'!J250</f>
        <v>100</v>
      </c>
      <c r="F308" s="261"/>
    </row>
    <row r="309" spans="1:6" x14ac:dyDescent="0.25">
      <c r="A309" s="259"/>
      <c r="B309" s="228"/>
      <c r="C309" s="260"/>
      <c r="D309" s="144" t="s">
        <v>297</v>
      </c>
      <c r="E309" s="142">
        <f>'Прил 10 Перечень мероприятий'!K250</f>
        <v>100</v>
      </c>
      <c r="F309" s="261"/>
    </row>
    <row r="310" spans="1:6" ht="15" customHeight="1" x14ac:dyDescent="0.25">
      <c r="A310" s="257" t="s">
        <v>68</v>
      </c>
      <c r="B310" s="228" t="s">
        <v>255</v>
      </c>
      <c r="C310" s="260" t="s">
        <v>309</v>
      </c>
      <c r="D310" s="145" t="s">
        <v>143</v>
      </c>
      <c r="E310" s="156">
        <f>E311+E312+E313+E314+E315</f>
        <v>0</v>
      </c>
      <c r="F310" s="261"/>
    </row>
    <row r="311" spans="1:6" x14ac:dyDescent="0.25">
      <c r="A311" s="258"/>
      <c r="B311" s="228"/>
      <c r="C311" s="260"/>
      <c r="D311" s="144" t="s">
        <v>12</v>
      </c>
      <c r="E311" s="142">
        <f>'Прил 10 Перечень мероприятий'!G242</f>
        <v>0</v>
      </c>
      <c r="F311" s="261"/>
    </row>
    <row r="312" spans="1:6" x14ac:dyDescent="0.25">
      <c r="A312" s="258"/>
      <c r="B312" s="228"/>
      <c r="C312" s="260"/>
      <c r="D312" s="144" t="s">
        <v>142</v>
      </c>
      <c r="E312" s="142">
        <f>'Прил 10 Перечень мероприятий'!H242</f>
        <v>0</v>
      </c>
      <c r="F312" s="261"/>
    </row>
    <row r="313" spans="1:6" x14ac:dyDescent="0.25">
      <c r="A313" s="258"/>
      <c r="B313" s="228"/>
      <c r="C313" s="260"/>
      <c r="D313" s="144" t="s">
        <v>258</v>
      </c>
      <c r="E313" s="142">
        <f>'Прил 10 Перечень мероприятий'!I242</f>
        <v>0</v>
      </c>
      <c r="F313" s="261"/>
    </row>
    <row r="314" spans="1:6" x14ac:dyDescent="0.25">
      <c r="A314" s="258"/>
      <c r="B314" s="228"/>
      <c r="C314" s="260"/>
      <c r="D314" s="144" t="s">
        <v>296</v>
      </c>
      <c r="E314" s="142">
        <f>'Прил 10 Перечень мероприятий'!J246</f>
        <v>0</v>
      </c>
      <c r="F314" s="261"/>
    </row>
    <row r="315" spans="1:6" x14ac:dyDescent="0.25">
      <c r="A315" s="259"/>
      <c r="B315" s="228"/>
      <c r="C315" s="260"/>
      <c r="D315" s="144" t="s">
        <v>297</v>
      </c>
      <c r="E315" s="142">
        <f>'Прил 10 Перечень мероприятий'!K242</f>
        <v>0</v>
      </c>
      <c r="F315" s="261"/>
    </row>
    <row r="316" spans="1:6" ht="15" customHeight="1" x14ac:dyDescent="0.25">
      <c r="A316" s="257" t="s">
        <v>69</v>
      </c>
      <c r="B316" s="228" t="s">
        <v>255</v>
      </c>
      <c r="C316" s="260" t="s">
        <v>309</v>
      </c>
      <c r="D316" s="145" t="s">
        <v>143</v>
      </c>
      <c r="E316" s="156">
        <f>E317+E318+E319+E320+E321</f>
        <v>0</v>
      </c>
      <c r="F316" s="261"/>
    </row>
    <row r="317" spans="1:6" x14ac:dyDescent="0.25">
      <c r="A317" s="258"/>
      <c r="B317" s="228"/>
      <c r="C317" s="260"/>
      <c r="D317" s="144" t="s">
        <v>12</v>
      </c>
      <c r="E317" s="142">
        <f>'Прил 10 Перечень мероприятий'!G246</f>
        <v>0</v>
      </c>
      <c r="F317" s="261"/>
    </row>
    <row r="318" spans="1:6" x14ac:dyDescent="0.25">
      <c r="A318" s="258"/>
      <c r="B318" s="228"/>
      <c r="C318" s="260"/>
      <c r="D318" s="144" t="s">
        <v>142</v>
      </c>
      <c r="E318" s="142">
        <f>'Прил 10 Перечень мероприятий'!H246</f>
        <v>0</v>
      </c>
      <c r="F318" s="261"/>
    </row>
    <row r="319" spans="1:6" x14ac:dyDescent="0.25">
      <c r="A319" s="258"/>
      <c r="B319" s="228"/>
      <c r="C319" s="260"/>
      <c r="D319" s="144" t="s">
        <v>258</v>
      </c>
      <c r="E319" s="142">
        <f>'Прил 10 Перечень мероприятий'!I246</f>
        <v>0</v>
      </c>
      <c r="F319" s="261"/>
    </row>
    <row r="320" spans="1:6" x14ac:dyDescent="0.25">
      <c r="A320" s="258"/>
      <c r="B320" s="228"/>
      <c r="C320" s="260"/>
      <c r="D320" s="144" t="s">
        <v>296</v>
      </c>
      <c r="E320" s="142">
        <f>'Прил 10 Перечень мероприятий'!J246</f>
        <v>0</v>
      </c>
      <c r="F320" s="261"/>
    </row>
    <row r="321" spans="1:6" x14ac:dyDescent="0.25">
      <c r="A321" s="259"/>
      <c r="B321" s="228"/>
      <c r="C321" s="260"/>
      <c r="D321" s="144" t="s">
        <v>297</v>
      </c>
      <c r="E321" s="142">
        <f>'Прил 10 Перечень мероприятий'!K246</f>
        <v>0</v>
      </c>
      <c r="F321" s="261"/>
    </row>
    <row r="322" spans="1:6" ht="30" customHeight="1" x14ac:dyDescent="0.25">
      <c r="A322" s="254" t="s">
        <v>362</v>
      </c>
      <c r="B322" s="255"/>
      <c r="C322" s="255"/>
      <c r="D322" s="255"/>
      <c r="E322" s="255"/>
      <c r="F322" s="256"/>
    </row>
    <row r="323" spans="1:6" ht="27.75" customHeight="1" x14ac:dyDescent="0.25">
      <c r="A323" s="257" t="s">
        <v>311</v>
      </c>
      <c r="B323" s="228" t="s">
        <v>255</v>
      </c>
      <c r="C323" s="260" t="s">
        <v>75</v>
      </c>
      <c r="D323" s="145" t="s">
        <v>143</v>
      </c>
      <c r="E323" s="156">
        <f>E324+E325+E326+E327+E328</f>
        <v>24701.5</v>
      </c>
      <c r="F323" s="261"/>
    </row>
    <row r="324" spans="1:6" ht="25.5" customHeight="1" x14ac:dyDescent="0.25">
      <c r="A324" s="258"/>
      <c r="B324" s="228"/>
      <c r="C324" s="260"/>
      <c r="D324" s="144" t="s">
        <v>12</v>
      </c>
      <c r="E324" s="142">
        <f>'Прил 10 Перечень мероприятий'!G259</f>
        <v>4940.3</v>
      </c>
      <c r="F324" s="261"/>
    </row>
    <row r="325" spans="1:6" ht="29.25" customHeight="1" x14ac:dyDescent="0.25">
      <c r="A325" s="258"/>
      <c r="B325" s="228"/>
      <c r="C325" s="260"/>
      <c r="D325" s="144" t="s">
        <v>142</v>
      </c>
      <c r="E325" s="142">
        <f>'Прил 10 Перечень мероприятий'!H259</f>
        <v>4940.3</v>
      </c>
      <c r="F325" s="261"/>
    </row>
    <row r="326" spans="1:6" ht="27.75" customHeight="1" x14ac:dyDescent="0.25">
      <c r="A326" s="258"/>
      <c r="B326" s="228"/>
      <c r="C326" s="260"/>
      <c r="D326" s="144" t="s">
        <v>258</v>
      </c>
      <c r="E326" s="142">
        <f>'Прил 10 Перечень мероприятий'!I259</f>
        <v>4940.3</v>
      </c>
      <c r="F326" s="261"/>
    </row>
    <row r="327" spans="1:6" ht="27" customHeight="1" x14ac:dyDescent="0.25">
      <c r="A327" s="258"/>
      <c r="B327" s="228"/>
      <c r="C327" s="260"/>
      <c r="D327" s="144" t="s">
        <v>296</v>
      </c>
      <c r="E327" s="142">
        <f>'Прил 10 Перечень мероприятий'!J259</f>
        <v>4940.3</v>
      </c>
      <c r="F327" s="261"/>
    </row>
    <row r="328" spans="1:6" ht="52.5" customHeight="1" x14ac:dyDescent="0.25">
      <c r="A328" s="259"/>
      <c r="B328" s="228"/>
      <c r="C328" s="260"/>
      <c r="D328" s="144" t="s">
        <v>297</v>
      </c>
      <c r="E328" s="142">
        <f>'Прил 10 Перечень мероприятий'!K259</f>
        <v>4940.3</v>
      </c>
      <c r="F328" s="261"/>
    </row>
    <row r="329" spans="1:6" x14ac:dyDescent="0.25">
      <c r="A329" s="160"/>
      <c r="B329" s="160"/>
      <c r="C329" s="161"/>
      <c r="D329" s="160"/>
      <c r="E329" s="162"/>
      <c r="F329" s="163"/>
    </row>
    <row r="330" spans="1:6" x14ac:dyDescent="0.25">
      <c r="A330" s="160"/>
      <c r="B330" s="160"/>
      <c r="C330" s="161"/>
      <c r="D330" s="160"/>
      <c r="E330" s="162"/>
      <c r="F330" s="163"/>
    </row>
    <row r="331" spans="1:6" x14ac:dyDescent="0.25">
      <c r="A331" s="160"/>
      <c r="B331" s="160"/>
      <c r="C331" s="161"/>
      <c r="D331" s="160"/>
      <c r="E331" s="162"/>
      <c r="F331" s="163"/>
    </row>
    <row r="332" spans="1:6" x14ac:dyDescent="0.25">
      <c r="A332" s="160"/>
      <c r="B332" s="160"/>
      <c r="C332" s="161"/>
      <c r="D332" s="160"/>
      <c r="E332" s="162"/>
      <c r="F332" s="163"/>
    </row>
    <row r="333" spans="1:6" x14ac:dyDescent="0.25">
      <c r="A333" s="160"/>
      <c r="B333" s="160"/>
      <c r="C333" s="161"/>
      <c r="D333" s="160"/>
      <c r="E333" s="162"/>
      <c r="F333" s="163"/>
    </row>
    <row r="334" spans="1:6" x14ac:dyDescent="0.25">
      <c r="A334" s="160"/>
      <c r="B334" s="160"/>
      <c r="C334" s="161"/>
      <c r="D334" s="160"/>
      <c r="E334" s="162"/>
      <c r="F334" s="163"/>
    </row>
    <row r="335" spans="1:6" x14ac:dyDescent="0.25">
      <c r="A335" s="160"/>
      <c r="B335" s="160"/>
      <c r="C335" s="161"/>
      <c r="D335" s="160"/>
      <c r="E335" s="162"/>
      <c r="F335" s="163"/>
    </row>
    <row r="336" spans="1:6" x14ac:dyDescent="0.25">
      <c r="A336" s="157"/>
      <c r="B336" s="157"/>
      <c r="C336" s="157"/>
      <c r="D336" s="157"/>
      <c r="E336" s="157"/>
      <c r="F336" s="157"/>
    </row>
    <row r="337" spans="1:6" ht="15.75" x14ac:dyDescent="0.25">
      <c r="A337" s="158"/>
      <c r="B337" s="159"/>
      <c r="C337" s="159"/>
      <c r="D337" s="159"/>
      <c r="E337" s="159"/>
      <c r="F337" s="159"/>
    </row>
    <row r="338" spans="1:6" x14ac:dyDescent="0.25">
      <c r="A338" s="159"/>
      <c r="B338" s="159"/>
      <c r="C338" s="159"/>
      <c r="D338" s="159"/>
      <c r="E338" s="159"/>
      <c r="F338" s="159"/>
    </row>
    <row r="339" spans="1:6" x14ac:dyDescent="0.25">
      <c r="A339" s="159"/>
      <c r="B339" s="159"/>
      <c r="C339" s="159"/>
      <c r="D339" s="159"/>
      <c r="E339" s="159"/>
      <c r="F339" s="159"/>
    </row>
    <row r="340" spans="1:6" x14ac:dyDescent="0.25">
      <c r="A340" s="159"/>
      <c r="B340" s="159"/>
      <c r="C340" s="159"/>
      <c r="D340" s="159"/>
      <c r="E340" s="159"/>
      <c r="F340" s="159"/>
    </row>
    <row r="341" spans="1:6" x14ac:dyDescent="0.25">
      <c r="A341" s="159"/>
      <c r="B341" s="159"/>
      <c r="C341" s="159"/>
      <c r="D341" s="159"/>
      <c r="E341" s="159"/>
      <c r="F341" s="159"/>
    </row>
    <row r="342" spans="1:6" x14ac:dyDescent="0.25">
      <c r="A342" s="159"/>
      <c r="B342" s="159"/>
      <c r="C342" s="159"/>
      <c r="D342" s="159"/>
      <c r="E342" s="159"/>
      <c r="F342" s="159"/>
    </row>
    <row r="343" spans="1:6" x14ac:dyDescent="0.25">
      <c r="A343" s="159"/>
      <c r="B343" s="159"/>
      <c r="C343" s="159"/>
      <c r="D343" s="159"/>
      <c r="E343" s="159"/>
      <c r="F343" s="159"/>
    </row>
    <row r="344" spans="1:6" x14ac:dyDescent="0.25">
      <c r="A344" s="159"/>
      <c r="B344" s="159"/>
      <c r="C344" s="159"/>
      <c r="D344" s="159"/>
      <c r="E344" s="159"/>
      <c r="F344" s="159"/>
    </row>
    <row r="345" spans="1:6" x14ac:dyDescent="0.25">
      <c r="A345" s="159"/>
      <c r="B345" s="159"/>
      <c r="C345" s="159"/>
      <c r="D345" s="159"/>
      <c r="E345" s="159"/>
      <c r="F345" s="159"/>
    </row>
    <row r="346" spans="1:6" x14ac:dyDescent="0.25">
      <c r="A346" s="159"/>
      <c r="B346" s="159"/>
      <c r="C346" s="159"/>
      <c r="D346" s="159"/>
      <c r="E346" s="159"/>
      <c r="F346" s="159"/>
    </row>
    <row r="347" spans="1:6" x14ac:dyDescent="0.25">
      <c r="A347" s="159"/>
      <c r="B347" s="159"/>
      <c r="C347" s="159"/>
      <c r="D347" s="159"/>
      <c r="E347" s="159"/>
      <c r="F347" s="159"/>
    </row>
    <row r="348" spans="1:6" x14ac:dyDescent="0.25">
      <c r="A348" s="159"/>
      <c r="B348" s="159"/>
      <c r="C348" s="159"/>
      <c r="D348" s="159"/>
      <c r="E348" s="159"/>
      <c r="F348" s="159"/>
    </row>
    <row r="349" spans="1:6" x14ac:dyDescent="0.25">
      <c r="A349" s="159"/>
      <c r="B349" s="159"/>
      <c r="C349" s="159"/>
      <c r="D349" s="159"/>
      <c r="E349" s="159"/>
      <c r="F349" s="159"/>
    </row>
    <row r="350" spans="1:6" x14ac:dyDescent="0.25">
      <c r="A350" s="159"/>
      <c r="B350" s="159"/>
      <c r="C350" s="159"/>
      <c r="D350" s="159"/>
      <c r="E350" s="159"/>
      <c r="F350" s="159"/>
    </row>
    <row r="351" spans="1:6" x14ac:dyDescent="0.25">
      <c r="A351" s="159"/>
      <c r="B351" s="159"/>
      <c r="C351" s="159"/>
      <c r="D351" s="159"/>
      <c r="E351" s="159"/>
      <c r="F351" s="159"/>
    </row>
    <row r="352" spans="1:6" x14ac:dyDescent="0.25">
      <c r="A352" s="159"/>
      <c r="B352" s="159"/>
      <c r="C352" s="159"/>
      <c r="D352" s="159"/>
      <c r="E352" s="159"/>
      <c r="F352" s="159"/>
    </row>
    <row r="353" spans="1:6" x14ac:dyDescent="0.25">
      <c r="A353" s="159"/>
      <c r="B353" s="159"/>
      <c r="C353" s="159"/>
      <c r="D353" s="159"/>
      <c r="E353" s="159"/>
      <c r="F353" s="159"/>
    </row>
    <row r="354" spans="1:6" x14ac:dyDescent="0.25">
      <c r="A354" s="159"/>
      <c r="B354" s="159"/>
      <c r="C354" s="159"/>
      <c r="D354" s="159"/>
      <c r="E354" s="159"/>
      <c r="F354" s="159"/>
    </row>
    <row r="355" spans="1:6" x14ac:dyDescent="0.25">
      <c r="A355" s="159"/>
      <c r="B355" s="159"/>
      <c r="C355" s="159"/>
      <c r="D355" s="159"/>
      <c r="E355" s="159"/>
      <c r="F355" s="159"/>
    </row>
    <row r="356" spans="1:6" x14ac:dyDescent="0.25">
      <c r="A356" s="159"/>
      <c r="B356" s="159"/>
      <c r="C356" s="159"/>
      <c r="D356" s="159"/>
      <c r="E356" s="159"/>
      <c r="F356" s="159"/>
    </row>
    <row r="357" spans="1:6" x14ac:dyDescent="0.25">
      <c r="A357" s="159"/>
      <c r="B357" s="159"/>
      <c r="C357" s="159"/>
      <c r="D357" s="159"/>
      <c r="E357" s="159"/>
      <c r="F357" s="159"/>
    </row>
    <row r="358" spans="1:6" x14ac:dyDescent="0.25">
      <c r="A358" s="159"/>
      <c r="B358" s="159"/>
      <c r="C358" s="159"/>
      <c r="D358" s="159"/>
      <c r="E358" s="159"/>
      <c r="F358" s="159"/>
    </row>
    <row r="359" spans="1:6" x14ac:dyDescent="0.25">
      <c r="A359" s="159"/>
      <c r="B359" s="159"/>
      <c r="C359" s="159"/>
      <c r="D359" s="159"/>
      <c r="E359" s="159"/>
      <c r="F359" s="159"/>
    </row>
    <row r="360" spans="1:6" x14ac:dyDescent="0.25">
      <c r="A360" s="159"/>
      <c r="B360" s="159"/>
      <c r="C360" s="159"/>
      <c r="D360" s="159"/>
      <c r="E360" s="159"/>
      <c r="F360" s="159"/>
    </row>
    <row r="361" spans="1:6" x14ac:dyDescent="0.25">
      <c r="A361" s="159"/>
      <c r="B361" s="159"/>
      <c r="C361" s="159"/>
      <c r="D361" s="159"/>
      <c r="E361" s="159"/>
      <c r="F361" s="159"/>
    </row>
    <row r="362" spans="1:6" x14ac:dyDescent="0.25">
      <c r="A362" s="159"/>
      <c r="B362" s="159"/>
      <c r="C362" s="159"/>
      <c r="D362" s="159"/>
      <c r="E362" s="159"/>
      <c r="F362" s="159"/>
    </row>
    <row r="363" spans="1:6" x14ac:dyDescent="0.25">
      <c r="A363" s="159"/>
      <c r="B363" s="159"/>
      <c r="C363" s="159"/>
      <c r="D363" s="159"/>
      <c r="E363" s="159"/>
      <c r="F363" s="159"/>
    </row>
    <row r="364" spans="1:6" x14ac:dyDescent="0.25">
      <c r="A364" s="159"/>
      <c r="B364" s="159"/>
      <c r="C364" s="159"/>
      <c r="D364" s="159"/>
      <c r="E364" s="159"/>
      <c r="F364" s="159"/>
    </row>
    <row r="365" spans="1:6" x14ac:dyDescent="0.25">
      <c r="A365" s="159"/>
      <c r="B365" s="159"/>
      <c r="C365" s="159"/>
      <c r="D365" s="159"/>
      <c r="E365" s="159"/>
      <c r="F365" s="159"/>
    </row>
    <row r="366" spans="1:6" x14ac:dyDescent="0.25">
      <c r="A366" s="159"/>
      <c r="B366" s="159"/>
      <c r="C366" s="159"/>
      <c r="D366" s="159"/>
      <c r="E366" s="159"/>
      <c r="F366" s="159"/>
    </row>
    <row r="367" spans="1:6" x14ac:dyDescent="0.25">
      <c r="A367" s="159"/>
      <c r="B367" s="159"/>
      <c r="C367" s="159"/>
      <c r="D367" s="159"/>
      <c r="E367" s="159"/>
      <c r="F367" s="159"/>
    </row>
    <row r="368" spans="1:6" x14ac:dyDescent="0.25">
      <c r="A368" s="159"/>
      <c r="B368" s="159"/>
      <c r="C368" s="159"/>
      <c r="D368" s="159"/>
      <c r="E368" s="159"/>
      <c r="F368" s="159"/>
    </row>
    <row r="369" spans="1:6" x14ac:dyDescent="0.25">
      <c r="A369" s="159"/>
      <c r="B369" s="159"/>
      <c r="C369" s="159"/>
      <c r="D369" s="159"/>
      <c r="E369" s="159"/>
      <c r="F369" s="159"/>
    </row>
    <row r="370" spans="1:6" x14ac:dyDescent="0.25">
      <c r="A370" s="159"/>
      <c r="B370" s="159"/>
      <c r="C370" s="159"/>
      <c r="D370" s="159"/>
      <c r="E370" s="159"/>
      <c r="F370" s="159"/>
    </row>
    <row r="371" spans="1:6" x14ac:dyDescent="0.25">
      <c r="A371" s="159"/>
      <c r="B371" s="159"/>
      <c r="C371" s="159"/>
      <c r="D371" s="159"/>
      <c r="E371" s="159"/>
      <c r="F371" s="159"/>
    </row>
    <row r="372" spans="1:6" x14ac:dyDescent="0.25">
      <c r="A372" s="159"/>
      <c r="B372" s="159"/>
      <c r="C372" s="159"/>
      <c r="D372" s="159"/>
      <c r="E372" s="159"/>
      <c r="F372" s="159"/>
    </row>
    <row r="373" spans="1:6" x14ac:dyDescent="0.25">
      <c r="A373" s="159"/>
      <c r="B373" s="159"/>
      <c r="C373" s="159"/>
      <c r="D373" s="159"/>
      <c r="E373" s="159"/>
      <c r="F373" s="159"/>
    </row>
    <row r="374" spans="1:6" x14ac:dyDescent="0.25">
      <c r="A374" s="159"/>
      <c r="B374" s="159"/>
      <c r="C374" s="159"/>
      <c r="D374" s="159"/>
      <c r="E374" s="159"/>
      <c r="F374" s="159"/>
    </row>
    <row r="375" spans="1:6" x14ac:dyDescent="0.25">
      <c r="A375" s="159"/>
      <c r="B375" s="159"/>
      <c r="C375" s="159"/>
      <c r="D375" s="159"/>
      <c r="E375" s="159"/>
      <c r="F375" s="159"/>
    </row>
    <row r="376" spans="1:6" x14ac:dyDescent="0.25">
      <c r="A376" s="159"/>
      <c r="B376" s="159"/>
      <c r="C376" s="159"/>
      <c r="D376" s="159"/>
      <c r="E376" s="159"/>
      <c r="F376" s="159"/>
    </row>
    <row r="377" spans="1:6" x14ac:dyDescent="0.25">
      <c r="A377" s="159"/>
      <c r="B377" s="159"/>
      <c r="C377" s="159"/>
      <c r="D377" s="159"/>
      <c r="E377" s="159"/>
      <c r="F377" s="159"/>
    </row>
    <row r="378" spans="1:6" x14ac:dyDescent="0.25">
      <c r="A378" s="159"/>
      <c r="B378" s="159"/>
      <c r="C378" s="159"/>
      <c r="D378" s="159"/>
      <c r="E378" s="159"/>
      <c r="F378" s="159"/>
    </row>
    <row r="379" spans="1:6" x14ac:dyDescent="0.25">
      <c r="A379" s="159"/>
      <c r="B379" s="159"/>
      <c r="C379" s="159"/>
      <c r="D379" s="159"/>
      <c r="E379" s="159"/>
      <c r="F379" s="159"/>
    </row>
    <row r="380" spans="1:6" x14ac:dyDescent="0.25">
      <c r="A380" s="159"/>
      <c r="B380" s="159"/>
      <c r="C380" s="159"/>
      <c r="D380" s="159"/>
      <c r="E380" s="159"/>
      <c r="F380" s="159"/>
    </row>
    <row r="381" spans="1:6" x14ac:dyDescent="0.25">
      <c r="A381" s="159"/>
      <c r="B381" s="159"/>
      <c r="C381" s="159"/>
      <c r="D381" s="159"/>
      <c r="E381" s="159"/>
      <c r="F381" s="159"/>
    </row>
    <row r="382" spans="1:6" x14ac:dyDescent="0.25">
      <c r="A382" s="159"/>
      <c r="B382" s="159"/>
      <c r="C382" s="159"/>
      <c r="D382" s="159"/>
      <c r="E382" s="159"/>
      <c r="F382" s="159"/>
    </row>
    <row r="383" spans="1:6" x14ac:dyDescent="0.25">
      <c r="A383" s="159"/>
      <c r="B383" s="159"/>
      <c r="C383" s="159"/>
      <c r="D383" s="159"/>
      <c r="E383" s="159"/>
      <c r="F383" s="159"/>
    </row>
    <row r="384" spans="1:6" x14ac:dyDescent="0.25">
      <c r="A384" s="159"/>
      <c r="B384" s="159"/>
      <c r="C384" s="159"/>
      <c r="D384" s="159"/>
      <c r="E384" s="159"/>
      <c r="F384" s="159"/>
    </row>
    <row r="385" spans="1:6" x14ac:dyDescent="0.25">
      <c r="A385" s="159"/>
      <c r="B385" s="159"/>
      <c r="C385" s="159"/>
      <c r="D385" s="159"/>
      <c r="E385" s="159"/>
      <c r="F385" s="159"/>
    </row>
    <row r="386" spans="1:6" x14ac:dyDescent="0.25">
      <c r="A386" s="159"/>
      <c r="B386" s="159"/>
      <c r="C386" s="159"/>
      <c r="D386" s="159"/>
      <c r="E386" s="159"/>
      <c r="F386" s="159"/>
    </row>
    <row r="387" spans="1:6" x14ac:dyDescent="0.25">
      <c r="A387" s="159"/>
      <c r="B387" s="159"/>
      <c r="C387" s="159"/>
      <c r="D387" s="159"/>
      <c r="E387" s="159"/>
      <c r="F387" s="159"/>
    </row>
    <row r="388" spans="1:6" x14ac:dyDescent="0.25">
      <c r="A388" s="159"/>
      <c r="B388" s="159"/>
      <c r="C388" s="159"/>
      <c r="D388" s="159"/>
      <c r="E388" s="159"/>
      <c r="F388" s="159"/>
    </row>
    <row r="389" spans="1:6" x14ac:dyDescent="0.25">
      <c r="A389" s="159"/>
      <c r="B389" s="159"/>
      <c r="C389" s="159"/>
      <c r="D389" s="159"/>
      <c r="E389" s="159"/>
      <c r="F389" s="159"/>
    </row>
    <row r="390" spans="1:6" x14ac:dyDescent="0.25">
      <c r="A390" s="159"/>
      <c r="B390" s="159"/>
      <c r="C390" s="159"/>
      <c r="D390" s="159"/>
      <c r="E390" s="159"/>
      <c r="F390" s="159"/>
    </row>
    <row r="391" spans="1:6" x14ac:dyDescent="0.25">
      <c r="A391" s="159"/>
      <c r="B391" s="159"/>
      <c r="C391" s="159"/>
      <c r="D391" s="159"/>
      <c r="E391" s="159"/>
      <c r="F391" s="159"/>
    </row>
    <row r="392" spans="1:6" x14ac:dyDescent="0.25">
      <c r="A392" s="159"/>
      <c r="B392" s="159"/>
      <c r="C392" s="159"/>
      <c r="D392" s="159"/>
      <c r="E392" s="159"/>
      <c r="F392" s="159"/>
    </row>
    <row r="393" spans="1:6" x14ac:dyDescent="0.25">
      <c r="A393" s="159"/>
      <c r="B393" s="159"/>
      <c r="C393" s="159"/>
      <c r="D393" s="159"/>
      <c r="E393" s="159"/>
      <c r="F393" s="159"/>
    </row>
    <row r="394" spans="1:6" x14ac:dyDescent="0.25">
      <c r="A394" s="159"/>
      <c r="B394" s="159"/>
      <c r="C394" s="159"/>
      <c r="D394" s="159"/>
      <c r="E394" s="159"/>
      <c r="F394" s="159"/>
    </row>
    <row r="395" spans="1:6" x14ac:dyDescent="0.25">
      <c r="A395" s="159"/>
      <c r="B395" s="159"/>
      <c r="C395" s="159"/>
      <c r="D395" s="159"/>
      <c r="E395" s="159"/>
      <c r="F395" s="159"/>
    </row>
    <row r="396" spans="1:6" x14ac:dyDescent="0.25">
      <c r="A396" s="159"/>
      <c r="B396" s="159"/>
      <c r="C396" s="159"/>
      <c r="D396" s="159"/>
      <c r="E396" s="159"/>
      <c r="F396" s="159"/>
    </row>
    <row r="397" spans="1:6" x14ac:dyDescent="0.25">
      <c r="A397" s="159"/>
      <c r="B397" s="159"/>
      <c r="C397" s="159"/>
      <c r="D397" s="159"/>
      <c r="E397" s="159"/>
      <c r="F397" s="159"/>
    </row>
    <row r="398" spans="1:6" x14ac:dyDescent="0.25">
      <c r="A398" s="159"/>
      <c r="B398" s="159"/>
      <c r="C398" s="159"/>
      <c r="D398" s="159"/>
      <c r="E398" s="159"/>
      <c r="F398" s="159"/>
    </row>
    <row r="399" spans="1:6" x14ac:dyDescent="0.25">
      <c r="A399" s="159"/>
      <c r="B399" s="159"/>
      <c r="C399" s="159"/>
      <c r="D399" s="159"/>
      <c r="E399" s="159"/>
      <c r="F399" s="159"/>
    </row>
    <row r="400" spans="1:6" x14ac:dyDescent="0.25">
      <c r="A400" s="159"/>
      <c r="B400" s="159"/>
      <c r="C400" s="159"/>
      <c r="D400" s="159"/>
      <c r="E400" s="159"/>
      <c r="F400" s="159"/>
    </row>
    <row r="401" spans="1:6" x14ac:dyDescent="0.25">
      <c r="A401" s="159"/>
      <c r="B401" s="159"/>
      <c r="C401" s="159"/>
      <c r="D401" s="159"/>
      <c r="E401" s="159"/>
      <c r="F401" s="159"/>
    </row>
    <row r="402" spans="1:6" x14ac:dyDescent="0.25">
      <c r="A402" s="159"/>
      <c r="B402" s="159"/>
      <c r="C402" s="159"/>
      <c r="D402" s="159"/>
      <c r="E402" s="159"/>
      <c r="F402" s="159"/>
    </row>
    <row r="403" spans="1:6" x14ac:dyDescent="0.25">
      <c r="A403" s="159"/>
      <c r="B403" s="159"/>
      <c r="C403" s="159"/>
      <c r="D403" s="159"/>
      <c r="E403" s="159"/>
      <c r="F403" s="159"/>
    </row>
    <row r="404" spans="1:6" x14ac:dyDescent="0.25">
      <c r="A404" s="159"/>
      <c r="B404" s="159"/>
      <c r="C404" s="159"/>
      <c r="D404" s="159"/>
      <c r="E404" s="159"/>
      <c r="F404" s="159"/>
    </row>
    <row r="405" spans="1:6" x14ac:dyDescent="0.25">
      <c r="A405" s="159"/>
      <c r="B405" s="159"/>
      <c r="C405" s="159"/>
      <c r="D405" s="159"/>
      <c r="E405" s="159"/>
      <c r="F405" s="159"/>
    </row>
    <row r="406" spans="1:6" x14ac:dyDescent="0.25">
      <c r="A406" s="159"/>
      <c r="B406" s="159"/>
      <c r="C406" s="159"/>
      <c r="D406" s="159"/>
      <c r="E406" s="159"/>
      <c r="F406" s="159"/>
    </row>
    <row r="407" spans="1:6" x14ac:dyDescent="0.25">
      <c r="A407" s="159"/>
      <c r="B407" s="159"/>
      <c r="C407" s="159"/>
      <c r="D407" s="159"/>
      <c r="E407" s="159"/>
      <c r="F407" s="159"/>
    </row>
    <row r="408" spans="1:6" x14ac:dyDescent="0.25">
      <c r="A408" s="159"/>
      <c r="B408" s="159"/>
      <c r="C408" s="159"/>
      <c r="D408" s="159"/>
      <c r="E408" s="159"/>
      <c r="F408" s="159"/>
    </row>
    <row r="409" spans="1:6" x14ac:dyDescent="0.25">
      <c r="A409" s="159"/>
      <c r="B409" s="159"/>
      <c r="C409" s="159"/>
      <c r="D409" s="159"/>
      <c r="E409" s="159"/>
      <c r="F409" s="159"/>
    </row>
    <row r="410" spans="1:6" x14ac:dyDescent="0.25">
      <c r="A410" s="159"/>
      <c r="B410" s="159"/>
      <c r="C410" s="159"/>
      <c r="D410" s="159"/>
      <c r="E410" s="159"/>
      <c r="F410" s="159"/>
    </row>
    <row r="411" spans="1:6" x14ac:dyDescent="0.25">
      <c r="A411" s="159"/>
      <c r="B411" s="159"/>
      <c r="C411" s="159"/>
      <c r="D411" s="159"/>
      <c r="E411" s="159"/>
      <c r="F411" s="159"/>
    </row>
    <row r="412" spans="1:6" x14ac:dyDescent="0.25">
      <c r="A412" s="159"/>
      <c r="B412" s="159"/>
      <c r="C412" s="159"/>
      <c r="D412" s="159"/>
      <c r="E412" s="159"/>
      <c r="F412" s="159"/>
    </row>
    <row r="413" spans="1:6" x14ac:dyDescent="0.25">
      <c r="A413" s="159"/>
      <c r="B413" s="159"/>
      <c r="C413" s="159"/>
      <c r="D413" s="159"/>
      <c r="E413" s="159"/>
      <c r="F413" s="159"/>
    </row>
    <row r="414" spans="1:6" x14ac:dyDescent="0.25">
      <c r="A414" s="159"/>
      <c r="B414" s="159"/>
      <c r="C414" s="159"/>
      <c r="D414" s="159"/>
      <c r="E414" s="159"/>
      <c r="F414" s="159"/>
    </row>
    <row r="415" spans="1:6" x14ac:dyDescent="0.25">
      <c r="A415" s="159"/>
      <c r="B415" s="159"/>
      <c r="C415" s="159"/>
      <c r="D415" s="159"/>
      <c r="E415" s="159"/>
      <c r="F415" s="159"/>
    </row>
    <row r="416" spans="1:6" x14ac:dyDescent="0.25">
      <c r="A416" s="159"/>
      <c r="B416" s="159"/>
      <c r="C416" s="159"/>
      <c r="D416" s="159"/>
      <c r="E416" s="159"/>
      <c r="F416" s="159"/>
    </row>
    <row r="417" spans="1:6" x14ac:dyDescent="0.25">
      <c r="A417" s="159"/>
      <c r="B417" s="159"/>
      <c r="C417" s="159"/>
      <c r="D417" s="159"/>
      <c r="E417" s="159"/>
      <c r="F417" s="159"/>
    </row>
    <row r="418" spans="1:6" x14ac:dyDescent="0.25">
      <c r="A418" s="159"/>
      <c r="B418" s="159"/>
      <c r="C418" s="159"/>
      <c r="D418" s="159"/>
      <c r="E418" s="159"/>
      <c r="F418" s="159"/>
    </row>
    <row r="419" spans="1:6" x14ac:dyDescent="0.25">
      <c r="A419" s="159"/>
      <c r="B419" s="159"/>
      <c r="C419" s="159"/>
      <c r="D419" s="159"/>
      <c r="E419" s="159"/>
      <c r="F419" s="159"/>
    </row>
    <row r="420" spans="1:6" x14ac:dyDescent="0.25">
      <c r="A420" s="159"/>
      <c r="B420" s="159"/>
      <c r="C420" s="159"/>
      <c r="D420" s="159"/>
      <c r="E420" s="159"/>
      <c r="F420" s="159"/>
    </row>
    <row r="421" spans="1:6" x14ac:dyDescent="0.25">
      <c r="A421" s="159"/>
      <c r="B421" s="159"/>
      <c r="C421" s="159"/>
      <c r="D421" s="159"/>
      <c r="E421" s="159"/>
      <c r="F421" s="159"/>
    </row>
    <row r="422" spans="1:6" x14ac:dyDescent="0.25">
      <c r="A422" s="159"/>
      <c r="B422" s="159"/>
      <c r="C422" s="159"/>
      <c r="D422" s="159"/>
      <c r="E422" s="159"/>
      <c r="F422" s="159"/>
    </row>
    <row r="423" spans="1:6" x14ac:dyDescent="0.25">
      <c r="A423" s="159"/>
      <c r="B423" s="159"/>
      <c r="C423" s="159"/>
      <c r="D423" s="159"/>
      <c r="E423" s="159"/>
      <c r="F423" s="159"/>
    </row>
    <row r="424" spans="1:6" x14ac:dyDescent="0.25">
      <c r="A424" s="159"/>
      <c r="B424" s="159"/>
      <c r="C424" s="159"/>
      <c r="D424" s="159"/>
      <c r="E424" s="159"/>
      <c r="F424" s="159"/>
    </row>
    <row r="425" spans="1:6" x14ac:dyDescent="0.25">
      <c r="A425" s="159"/>
      <c r="B425" s="159"/>
      <c r="C425" s="159"/>
      <c r="D425" s="159"/>
      <c r="E425" s="159"/>
      <c r="F425" s="159"/>
    </row>
    <row r="426" spans="1:6" x14ac:dyDescent="0.25">
      <c r="A426" s="159"/>
      <c r="B426" s="159"/>
      <c r="C426" s="159"/>
      <c r="D426" s="159"/>
      <c r="E426" s="159"/>
      <c r="F426" s="159"/>
    </row>
    <row r="427" spans="1:6" x14ac:dyDescent="0.25">
      <c r="A427" s="159"/>
      <c r="B427" s="159"/>
      <c r="C427" s="159"/>
      <c r="D427" s="159"/>
      <c r="E427" s="159"/>
      <c r="F427" s="159"/>
    </row>
    <row r="428" spans="1:6" x14ac:dyDescent="0.25">
      <c r="A428" s="159"/>
      <c r="B428" s="159"/>
      <c r="C428" s="159"/>
      <c r="D428" s="159"/>
      <c r="E428" s="159"/>
      <c r="F428" s="159"/>
    </row>
    <row r="429" spans="1:6" x14ac:dyDescent="0.25">
      <c r="A429" s="159"/>
      <c r="B429" s="159"/>
      <c r="C429" s="159"/>
      <c r="D429" s="159"/>
      <c r="E429" s="159"/>
      <c r="F429" s="159"/>
    </row>
    <row r="430" spans="1:6" x14ac:dyDescent="0.25">
      <c r="A430" s="159"/>
      <c r="B430" s="159"/>
      <c r="C430" s="159"/>
      <c r="D430" s="159"/>
      <c r="E430" s="159"/>
      <c r="F430" s="159"/>
    </row>
    <row r="431" spans="1:6" x14ac:dyDescent="0.25">
      <c r="A431" s="159"/>
      <c r="B431" s="159"/>
      <c r="C431" s="159"/>
      <c r="D431" s="159"/>
      <c r="E431" s="159"/>
      <c r="F431" s="159"/>
    </row>
    <row r="432" spans="1:6" x14ac:dyDescent="0.25">
      <c r="A432" s="159"/>
      <c r="B432" s="159"/>
      <c r="C432" s="159"/>
      <c r="D432" s="159"/>
      <c r="E432" s="159"/>
      <c r="F432" s="159"/>
    </row>
    <row r="433" spans="1:6" x14ac:dyDescent="0.25">
      <c r="A433" s="159"/>
      <c r="B433" s="159"/>
      <c r="C433" s="159"/>
      <c r="D433" s="159"/>
      <c r="E433" s="159"/>
      <c r="F433" s="159"/>
    </row>
    <row r="434" spans="1:6" x14ac:dyDescent="0.25">
      <c r="A434" s="159"/>
      <c r="B434" s="159"/>
      <c r="C434" s="159"/>
      <c r="D434" s="159"/>
      <c r="E434" s="159"/>
      <c r="F434" s="159"/>
    </row>
    <row r="435" spans="1:6" x14ac:dyDescent="0.25">
      <c r="A435" s="159"/>
      <c r="B435" s="159"/>
      <c r="C435" s="159"/>
      <c r="D435" s="159"/>
      <c r="E435" s="159"/>
      <c r="F435" s="159"/>
    </row>
    <row r="436" spans="1:6" x14ac:dyDescent="0.25">
      <c r="A436" s="159"/>
      <c r="B436" s="159"/>
      <c r="C436" s="159"/>
      <c r="D436" s="159"/>
      <c r="E436" s="159"/>
      <c r="F436" s="159"/>
    </row>
    <row r="437" spans="1:6" x14ac:dyDescent="0.25">
      <c r="A437" s="159"/>
      <c r="B437" s="159"/>
      <c r="C437" s="159"/>
      <c r="D437" s="159"/>
      <c r="E437" s="159"/>
      <c r="F437" s="159"/>
    </row>
    <row r="438" spans="1:6" x14ac:dyDescent="0.25">
      <c r="A438" s="159"/>
      <c r="B438" s="159"/>
      <c r="C438" s="159"/>
      <c r="D438" s="159"/>
      <c r="E438" s="159"/>
      <c r="F438" s="159"/>
    </row>
    <row r="439" spans="1:6" x14ac:dyDescent="0.25">
      <c r="A439" s="159"/>
      <c r="B439" s="159"/>
      <c r="C439" s="159"/>
      <c r="D439" s="159"/>
      <c r="E439" s="159"/>
      <c r="F439" s="159"/>
    </row>
    <row r="440" spans="1:6" x14ac:dyDescent="0.25">
      <c r="A440" s="159"/>
      <c r="B440" s="159"/>
      <c r="C440" s="159"/>
      <c r="D440" s="159"/>
      <c r="E440" s="159"/>
      <c r="F440" s="159"/>
    </row>
    <row r="441" spans="1:6" x14ac:dyDescent="0.25">
      <c r="A441" s="159"/>
      <c r="B441" s="159"/>
      <c r="C441" s="159"/>
      <c r="D441" s="159"/>
      <c r="E441" s="159"/>
      <c r="F441" s="159"/>
    </row>
    <row r="442" spans="1:6" x14ac:dyDescent="0.25">
      <c r="A442" s="159"/>
      <c r="B442" s="159"/>
      <c r="C442" s="159"/>
      <c r="D442" s="159"/>
      <c r="E442" s="159"/>
      <c r="F442" s="159"/>
    </row>
    <row r="443" spans="1:6" x14ac:dyDescent="0.25">
      <c r="A443" s="159"/>
      <c r="B443" s="159"/>
      <c r="C443" s="159"/>
      <c r="D443" s="159"/>
      <c r="E443" s="159"/>
      <c r="F443" s="159"/>
    </row>
    <row r="444" spans="1:6" x14ac:dyDescent="0.25">
      <c r="A444" s="159"/>
      <c r="B444" s="159"/>
      <c r="C444" s="159"/>
      <c r="D444" s="159"/>
      <c r="E444" s="159"/>
      <c r="F444" s="159"/>
    </row>
    <row r="445" spans="1:6" x14ac:dyDescent="0.25">
      <c r="A445" s="159"/>
      <c r="B445" s="159"/>
      <c r="C445" s="159"/>
      <c r="D445" s="159"/>
      <c r="E445" s="159"/>
      <c r="F445" s="159"/>
    </row>
    <row r="446" spans="1:6" x14ac:dyDescent="0.25">
      <c r="A446" s="159"/>
      <c r="B446" s="159"/>
      <c r="C446" s="159"/>
      <c r="D446" s="159"/>
      <c r="E446" s="159"/>
      <c r="F446" s="159"/>
    </row>
    <row r="447" spans="1:6" x14ac:dyDescent="0.25">
      <c r="A447" s="159"/>
      <c r="B447" s="159"/>
      <c r="C447" s="159"/>
      <c r="D447" s="159"/>
      <c r="E447" s="159"/>
      <c r="F447" s="159"/>
    </row>
    <row r="448" spans="1:6" x14ac:dyDescent="0.25">
      <c r="A448" s="159"/>
      <c r="B448" s="159"/>
      <c r="C448" s="159"/>
      <c r="D448" s="159"/>
      <c r="E448" s="159"/>
      <c r="F448" s="159"/>
    </row>
    <row r="449" spans="1:6" x14ac:dyDescent="0.25">
      <c r="A449" s="159"/>
      <c r="B449" s="159"/>
      <c r="C449" s="159"/>
      <c r="D449" s="159"/>
      <c r="E449" s="159"/>
      <c r="F449" s="159"/>
    </row>
    <row r="450" spans="1:6" x14ac:dyDescent="0.25">
      <c r="A450" s="159"/>
      <c r="B450" s="159"/>
      <c r="C450" s="159"/>
      <c r="D450" s="159"/>
      <c r="E450" s="159"/>
      <c r="F450" s="159"/>
    </row>
    <row r="451" spans="1:6" x14ac:dyDescent="0.25">
      <c r="A451" s="159"/>
      <c r="B451" s="159"/>
      <c r="C451" s="159"/>
      <c r="D451" s="159"/>
      <c r="E451" s="159"/>
      <c r="F451" s="159"/>
    </row>
    <row r="452" spans="1:6" x14ac:dyDescent="0.25">
      <c r="A452" s="159"/>
      <c r="B452" s="159"/>
      <c r="C452" s="159"/>
      <c r="D452" s="159"/>
      <c r="E452" s="159"/>
      <c r="F452" s="159"/>
    </row>
    <row r="453" spans="1:6" x14ac:dyDescent="0.25">
      <c r="A453" s="159"/>
      <c r="B453" s="159"/>
      <c r="C453" s="159"/>
      <c r="D453" s="159"/>
      <c r="E453" s="159"/>
      <c r="F453" s="159"/>
    </row>
    <row r="454" spans="1:6" x14ac:dyDescent="0.25">
      <c r="A454" s="159"/>
      <c r="B454" s="159"/>
      <c r="C454" s="159"/>
      <c r="D454" s="159"/>
      <c r="E454" s="159"/>
      <c r="F454" s="159"/>
    </row>
    <row r="455" spans="1:6" x14ac:dyDescent="0.25">
      <c r="A455" s="159"/>
      <c r="B455" s="159"/>
      <c r="C455" s="159"/>
      <c r="D455" s="159"/>
      <c r="E455" s="159"/>
      <c r="F455" s="159"/>
    </row>
    <row r="456" spans="1:6" x14ac:dyDescent="0.25">
      <c r="A456" s="159"/>
      <c r="B456" s="159"/>
      <c r="C456" s="159"/>
      <c r="D456" s="159"/>
      <c r="E456" s="159"/>
      <c r="F456" s="159"/>
    </row>
    <row r="457" spans="1:6" x14ac:dyDescent="0.25">
      <c r="A457" s="159"/>
      <c r="B457" s="159"/>
      <c r="C457" s="159"/>
      <c r="D457" s="159"/>
      <c r="E457" s="159"/>
      <c r="F457" s="159"/>
    </row>
    <row r="458" spans="1:6" x14ac:dyDescent="0.25">
      <c r="A458" s="159"/>
      <c r="B458" s="159"/>
      <c r="C458" s="159"/>
      <c r="D458" s="159"/>
      <c r="E458" s="159"/>
      <c r="F458" s="159"/>
    </row>
    <row r="459" spans="1:6" x14ac:dyDescent="0.25">
      <c r="A459" s="159"/>
      <c r="B459" s="159"/>
      <c r="C459" s="159"/>
      <c r="D459" s="159"/>
      <c r="E459" s="159"/>
      <c r="F459" s="159"/>
    </row>
    <row r="460" spans="1:6" x14ac:dyDescent="0.25">
      <c r="A460" s="159"/>
      <c r="B460" s="159"/>
      <c r="C460" s="159"/>
      <c r="D460" s="159"/>
      <c r="E460" s="159"/>
      <c r="F460" s="159"/>
    </row>
    <row r="461" spans="1:6" x14ac:dyDescent="0.25">
      <c r="A461" s="159"/>
      <c r="B461" s="159"/>
      <c r="C461" s="159"/>
      <c r="D461" s="159"/>
      <c r="E461" s="159"/>
      <c r="F461" s="159"/>
    </row>
    <row r="462" spans="1:6" x14ac:dyDescent="0.25">
      <c r="A462" s="159"/>
      <c r="B462" s="159"/>
      <c r="C462" s="159"/>
      <c r="D462" s="159"/>
      <c r="E462" s="159"/>
      <c r="F462" s="159"/>
    </row>
    <row r="463" spans="1:6" x14ac:dyDescent="0.25">
      <c r="A463" s="159"/>
      <c r="B463" s="159"/>
      <c r="C463" s="159"/>
      <c r="D463" s="159"/>
      <c r="E463" s="159"/>
      <c r="F463" s="159"/>
    </row>
    <row r="464" spans="1:6" x14ac:dyDescent="0.25">
      <c r="A464" s="159"/>
      <c r="B464" s="159"/>
      <c r="C464" s="159"/>
      <c r="D464" s="159"/>
      <c r="E464" s="159"/>
      <c r="F464" s="159"/>
    </row>
    <row r="465" spans="1:6" x14ac:dyDescent="0.25">
      <c r="A465" s="159"/>
      <c r="B465" s="159"/>
      <c r="C465" s="159"/>
      <c r="D465" s="159"/>
      <c r="E465" s="159"/>
      <c r="F465" s="159"/>
    </row>
    <row r="466" spans="1:6" x14ac:dyDescent="0.25">
      <c r="A466" s="159"/>
      <c r="B466" s="159"/>
      <c r="C466" s="159"/>
      <c r="D466" s="159"/>
      <c r="E466" s="159"/>
      <c r="F466" s="159"/>
    </row>
    <row r="467" spans="1:6" x14ac:dyDescent="0.25">
      <c r="A467" s="159"/>
      <c r="B467" s="159"/>
      <c r="C467" s="159"/>
      <c r="D467" s="159"/>
      <c r="E467" s="159"/>
      <c r="F467" s="159"/>
    </row>
    <row r="468" spans="1:6" x14ac:dyDescent="0.25">
      <c r="A468" s="159"/>
      <c r="B468" s="159"/>
      <c r="C468" s="159"/>
      <c r="D468" s="159"/>
      <c r="E468" s="159"/>
      <c r="F468" s="159"/>
    </row>
    <row r="469" spans="1:6" x14ac:dyDescent="0.25">
      <c r="A469" s="159"/>
      <c r="B469" s="159"/>
      <c r="C469" s="159"/>
      <c r="D469" s="159"/>
      <c r="E469" s="159"/>
      <c r="F469" s="159"/>
    </row>
    <row r="470" spans="1:6" x14ac:dyDescent="0.25">
      <c r="A470" s="159"/>
      <c r="B470" s="159"/>
      <c r="C470" s="159"/>
      <c r="D470" s="159"/>
      <c r="E470" s="159"/>
      <c r="F470" s="159"/>
    </row>
    <row r="471" spans="1:6" x14ac:dyDescent="0.25">
      <c r="A471" s="159"/>
      <c r="B471" s="159"/>
      <c r="C471" s="159"/>
      <c r="D471" s="159"/>
      <c r="E471" s="159"/>
      <c r="F471" s="159"/>
    </row>
    <row r="472" spans="1:6" x14ac:dyDescent="0.25">
      <c r="A472" s="159"/>
      <c r="B472" s="159"/>
      <c r="C472" s="159"/>
      <c r="D472" s="159"/>
      <c r="E472" s="159"/>
      <c r="F472" s="159"/>
    </row>
    <row r="473" spans="1:6" x14ac:dyDescent="0.25">
      <c r="A473" s="159"/>
      <c r="B473" s="159"/>
      <c r="C473" s="159"/>
      <c r="D473" s="159"/>
      <c r="E473" s="159"/>
      <c r="F473" s="159"/>
    </row>
    <row r="474" spans="1:6" x14ac:dyDescent="0.25">
      <c r="A474" s="159"/>
      <c r="B474" s="159"/>
      <c r="C474" s="159"/>
      <c r="D474" s="159"/>
      <c r="E474" s="159"/>
      <c r="F474" s="159"/>
    </row>
    <row r="475" spans="1:6" x14ac:dyDescent="0.25">
      <c r="A475" s="159"/>
      <c r="B475" s="159"/>
      <c r="C475" s="159"/>
      <c r="D475" s="159"/>
      <c r="E475" s="159"/>
      <c r="F475" s="159"/>
    </row>
    <row r="476" spans="1:6" x14ac:dyDescent="0.25">
      <c r="A476" s="159"/>
      <c r="B476" s="159"/>
      <c r="C476" s="159"/>
      <c r="D476" s="159"/>
      <c r="E476" s="159"/>
      <c r="F476" s="159"/>
    </row>
    <row r="477" spans="1:6" x14ac:dyDescent="0.25">
      <c r="A477" s="159"/>
      <c r="B477" s="159"/>
      <c r="C477" s="159"/>
      <c r="D477" s="159"/>
      <c r="E477" s="159"/>
      <c r="F477" s="159"/>
    </row>
    <row r="478" spans="1:6" x14ac:dyDescent="0.25">
      <c r="A478" s="159"/>
      <c r="B478" s="159"/>
      <c r="C478" s="159"/>
      <c r="D478" s="159"/>
      <c r="E478" s="159"/>
      <c r="F478" s="159"/>
    </row>
    <row r="479" spans="1:6" x14ac:dyDescent="0.25">
      <c r="A479" s="159"/>
      <c r="B479" s="159"/>
      <c r="C479" s="159"/>
      <c r="D479" s="159"/>
      <c r="E479" s="159"/>
      <c r="F479" s="159"/>
    </row>
    <row r="480" spans="1:6" x14ac:dyDescent="0.25">
      <c r="A480" s="159"/>
      <c r="B480" s="159"/>
      <c r="C480" s="159"/>
      <c r="D480" s="159"/>
      <c r="E480" s="159"/>
      <c r="F480" s="159"/>
    </row>
    <row r="481" spans="1:6" x14ac:dyDescent="0.25">
      <c r="A481" s="159"/>
      <c r="B481" s="159"/>
      <c r="C481" s="159"/>
      <c r="D481" s="159"/>
      <c r="E481" s="159"/>
      <c r="F481" s="159"/>
    </row>
    <row r="482" spans="1:6" x14ac:dyDescent="0.25">
      <c r="A482" s="159"/>
      <c r="B482" s="159"/>
      <c r="C482" s="159"/>
      <c r="D482" s="159"/>
      <c r="E482" s="159"/>
      <c r="F482" s="159"/>
    </row>
    <row r="483" spans="1:6" x14ac:dyDescent="0.25">
      <c r="A483" s="159"/>
      <c r="B483" s="159"/>
      <c r="C483" s="159"/>
      <c r="D483" s="159"/>
      <c r="E483" s="159"/>
      <c r="F483" s="159"/>
    </row>
    <row r="484" spans="1:6" x14ac:dyDescent="0.25">
      <c r="A484" s="159"/>
      <c r="B484" s="159"/>
      <c r="C484" s="159"/>
      <c r="D484" s="159"/>
      <c r="E484" s="159"/>
      <c r="F484" s="159"/>
    </row>
  </sheetData>
  <mergeCells count="193">
    <mergeCell ref="B268:B273"/>
    <mergeCell ref="B274:B279"/>
    <mergeCell ref="B280:B285"/>
    <mergeCell ref="B286:B291"/>
    <mergeCell ref="A268:A285"/>
    <mergeCell ref="A212:A217"/>
    <mergeCell ref="B212:B217"/>
    <mergeCell ref="C212:C217"/>
    <mergeCell ref="F212:F217"/>
    <mergeCell ref="A218:F218"/>
    <mergeCell ref="F219:F224"/>
    <mergeCell ref="F225:F230"/>
    <mergeCell ref="F231:F236"/>
    <mergeCell ref="F262:F267"/>
    <mergeCell ref="F268:F273"/>
    <mergeCell ref="F274:F279"/>
    <mergeCell ref="F280:F285"/>
    <mergeCell ref="F286:F291"/>
    <mergeCell ref="C268:C285"/>
    <mergeCell ref="A286:A291"/>
    <mergeCell ref="C286:C291"/>
    <mergeCell ref="A261:F261"/>
    <mergeCell ref="A262:A267"/>
    <mergeCell ref="B262:B267"/>
    <mergeCell ref="A219:A236"/>
    <mergeCell ref="B219:B224"/>
    <mergeCell ref="C219:C236"/>
    <mergeCell ref="B225:B230"/>
    <mergeCell ref="B231:B236"/>
    <mergeCell ref="C262:C267"/>
    <mergeCell ref="A237:A254"/>
    <mergeCell ref="B237:B242"/>
    <mergeCell ref="C237:C254"/>
    <mergeCell ref="F237:F242"/>
    <mergeCell ref="B243:B248"/>
    <mergeCell ref="F243:F248"/>
    <mergeCell ref="B249:B254"/>
    <mergeCell ref="F249:F254"/>
    <mergeCell ref="A255:A260"/>
    <mergeCell ref="B255:B260"/>
    <mergeCell ref="C255:C260"/>
    <mergeCell ref="F255:F260"/>
    <mergeCell ref="A1:F1"/>
    <mergeCell ref="A2:F2"/>
    <mergeCell ref="A3:F3"/>
    <mergeCell ref="C194:C199"/>
    <mergeCell ref="A6:F6"/>
    <mergeCell ref="F194:F199"/>
    <mergeCell ref="A10:F10"/>
    <mergeCell ref="B188:B193"/>
    <mergeCell ref="C188:C193"/>
    <mergeCell ref="F188:F193"/>
    <mergeCell ref="B194:B199"/>
    <mergeCell ref="D8:E8"/>
    <mergeCell ref="D9:E9"/>
    <mergeCell ref="B36:B41"/>
    <mergeCell ref="F36:F41"/>
    <mergeCell ref="A24:A41"/>
    <mergeCell ref="C24:C41"/>
    <mergeCell ref="A42:A47"/>
    <mergeCell ref="C133:C150"/>
    <mergeCell ref="B11:B16"/>
    <mergeCell ref="C11:C16"/>
    <mergeCell ref="F11:F16"/>
    <mergeCell ref="B17:B22"/>
    <mergeCell ref="C17:C22"/>
    <mergeCell ref="F17:F22"/>
    <mergeCell ref="A11:A16"/>
    <mergeCell ref="A17:A22"/>
    <mergeCell ref="A23:F23"/>
    <mergeCell ref="B42:B47"/>
    <mergeCell ref="C42:C47"/>
    <mergeCell ref="F42:F47"/>
    <mergeCell ref="B24:B29"/>
    <mergeCell ref="F24:F29"/>
    <mergeCell ref="B30:B35"/>
    <mergeCell ref="F30:F35"/>
    <mergeCell ref="A48:A53"/>
    <mergeCell ref="B48:B53"/>
    <mergeCell ref="C48:C53"/>
    <mergeCell ref="F48:F53"/>
    <mergeCell ref="A54:A59"/>
    <mergeCell ref="B54:B59"/>
    <mergeCell ref="C54:C59"/>
    <mergeCell ref="F54:F59"/>
    <mergeCell ref="A60:A65"/>
    <mergeCell ref="B60:B65"/>
    <mergeCell ref="C60:C65"/>
    <mergeCell ref="F60:F65"/>
    <mergeCell ref="A66:A71"/>
    <mergeCell ref="B66:B71"/>
    <mergeCell ref="C66:C71"/>
    <mergeCell ref="F66:F71"/>
    <mergeCell ref="A72:A77"/>
    <mergeCell ref="B72:B77"/>
    <mergeCell ref="C72:C77"/>
    <mergeCell ref="F72:F77"/>
    <mergeCell ref="A78:A83"/>
    <mergeCell ref="B78:B83"/>
    <mergeCell ref="C78:C83"/>
    <mergeCell ref="F78:F83"/>
    <mergeCell ref="B85:B90"/>
    <mergeCell ref="F85:F90"/>
    <mergeCell ref="A84:F84"/>
    <mergeCell ref="A85:A102"/>
    <mergeCell ref="C85:C102"/>
    <mergeCell ref="B91:B96"/>
    <mergeCell ref="F91:F96"/>
    <mergeCell ref="B97:B102"/>
    <mergeCell ref="F97:F102"/>
    <mergeCell ref="A103:A108"/>
    <mergeCell ref="B103:B108"/>
    <mergeCell ref="C103:C108"/>
    <mergeCell ref="F103:F108"/>
    <mergeCell ref="A109:A114"/>
    <mergeCell ref="B109:B114"/>
    <mergeCell ref="C109:C114"/>
    <mergeCell ref="F109:F114"/>
    <mergeCell ref="A115:A120"/>
    <mergeCell ref="B115:B120"/>
    <mergeCell ref="C115:C120"/>
    <mergeCell ref="F115:F120"/>
    <mergeCell ref="B139:B144"/>
    <mergeCell ref="F139:F144"/>
    <mergeCell ref="B145:B150"/>
    <mergeCell ref="F145:F150"/>
    <mergeCell ref="A133:A150"/>
    <mergeCell ref="A121:A126"/>
    <mergeCell ref="B121:B126"/>
    <mergeCell ref="C121:C126"/>
    <mergeCell ref="F121:F126"/>
    <mergeCell ref="A127:A132"/>
    <mergeCell ref="B127:B132"/>
    <mergeCell ref="C127:C132"/>
    <mergeCell ref="F127:F132"/>
    <mergeCell ref="B133:B138"/>
    <mergeCell ref="F133:F138"/>
    <mergeCell ref="A151:F151"/>
    <mergeCell ref="A152:A169"/>
    <mergeCell ref="B152:B157"/>
    <mergeCell ref="C152:C169"/>
    <mergeCell ref="F152:F157"/>
    <mergeCell ref="B158:B163"/>
    <mergeCell ref="F158:F163"/>
    <mergeCell ref="B164:B169"/>
    <mergeCell ref="F164:F169"/>
    <mergeCell ref="A170:A175"/>
    <mergeCell ref="B170:B175"/>
    <mergeCell ref="C170:C175"/>
    <mergeCell ref="F170:F175"/>
    <mergeCell ref="A176:A181"/>
    <mergeCell ref="B176:B181"/>
    <mergeCell ref="C176:C181"/>
    <mergeCell ref="F176:F181"/>
    <mergeCell ref="A182:A187"/>
    <mergeCell ref="B182:B187"/>
    <mergeCell ref="C182:C187"/>
    <mergeCell ref="F182:F187"/>
    <mergeCell ref="A188:A193"/>
    <mergeCell ref="A194:A199"/>
    <mergeCell ref="A200:A205"/>
    <mergeCell ref="B200:B205"/>
    <mergeCell ref="C200:C205"/>
    <mergeCell ref="F200:F205"/>
    <mergeCell ref="A206:A211"/>
    <mergeCell ref="B206:B211"/>
    <mergeCell ref="C206:C211"/>
    <mergeCell ref="F206:F211"/>
    <mergeCell ref="F292:F297"/>
    <mergeCell ref="A298:A303"/>
    <mergeCell ref="B298:B303"/>
    <mergeCell ref="C298:C303"/>
    <mergeCell ref="F298:F303"/>
    <mergeCell ref="A304:A309"/>
    <mergeCell ref="B304:B309"/>
    <mergeCell ref="C304:C309"/>
    <mergeCell ref="F304:F309"/>
    <mergeCell ref="A292:A297"/>
    <mergeCell ref="B292:B297"/>
    <mergeCell ref="C292:C297"/>
    <mergeCell ref="A322:F322"/>
    <mergeCell ref="A323:A328"/>
    <mergeCell ref="B323:B328"/>
    <mergeCell ref="C323:C328"/>
    <mergeCell ref="F323:F328"/>
    <mergeCell ref="F310:F315"/>
    <mergeCell ref="A316:A321"/>
    <mergeCell ref="B316:B321"/>
    <mergeCell ref="C316:C321"/>
    <mergeCell ref="F316:F321"/>
    <mergeCell ref="A310:A315"/>
    <mergeCell ref="B310:B315"/>
    <mergeCell ref="C310:C315"/>
  </mergeCells>
  <pageMargins left="0.9055118110236221" right="0.9055118110236221" top="0.74803149606299213" bottom="0.74803149606299213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8"/>
  <sheetViews>
    <sheetView topLeftCell="A226" zoomScaleNormal="100" workbookViewId="0">
      <selection activeCell="F295" sqref="F295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4.140625" customWidth="1"/>
    <col min="13" max="13" width="14.42578125" customWidth="1"/>
  </cols>
  <sheetData>
    <row r="1" spans="1:14" x14ac:dyDescent="0.25">
      <c r="A1" s="265" t="s">
        <v>59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4" x14ac:dyDescent="0.25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4" x14ac:dyDescent="0.25">
      <c r="A3" s="265" t="s">
        <v>197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4" x14ac:dyDescent="0.25">
      <c r="A4" s="9"/>
      <c r="B4" s="9"/>
      <c r="C4" s="115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5.75" x14ac:dyDescent="0.25">
      <c r="A5" s="194" t="s">
        <v>77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4" ht="15.75" x14ac:dyDescent="0.25">
      <c r="A6" s="194" t="s">
        <v>254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4" ht="32.25" customHeight="1" x14ac:dyDescent="0.25">
      <c r="A7" s="287" t="s">
        <v>153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</row>
    <row r="8" spans="1:14" x14ac:dyDescent="0.25">
      <c r="A8" s="5"/>
    </row>
    <row r="9" spans="1:14" ht="57" customHeight="1" x14ac:dyDescent="0.25">
      <c r="A9" s="225" t="s">
        <v>97</v>
      </c>
      <c r="B9" s="225" t="s">
        <v>91</v>
      </c>
      <c r="C9" s="225" t="s">
        <v>259</v>
      </c>
      <c r="D9" s="225" t="s">
        <v>92</v>
      </c>
      <c r="E9" s="225" t="s">
        <v>93</v>
      </c>
      <c r="F9" s="225" t="s">
        <v>94</v>
      </c>
      <c r="G9" s="225" t="s">
        <v>260</v>
      </c>
      <c r="H9" s="225"/>
      <c r="I9" s="225"/>
      <c r="J9" s="225"/>
      <c r="K9" s="225"/>
      <c r="L9" s="225" t="s">
        <v>95</v>
      </c>
      <c r="M9" s="225" t="s">
        <v>96</v>
      </c>
      <c r="N9" s="308"/>
    </row>
    <row r="10" spans="1:14" ht="69.75" customHeight="1" x14ac:dyDescent="0.25">
      <c r="A10" s="225"/>
      <c r="B10" s="225"/>
      <c r="C10" s="225"/>
      <c r="D10" s="225"/>
      <c r="E10" s="225"/>
      <c r="F10" s="225"/>
      <c r="G10" s="112" t="s">
        <v>12</v>
      </c>
      <c r="H10" s="112" t="s">
        <v>142</v>
      </c>
      <c r="I10" s="112" t="s">
        <v>258</v>
      </c>
      <c r="J10" s="112" t="s">
        <v>159</v>
      </c>
      <c r="K10" s="112" t="s">
        <v>160</v>
      </c>
      <c r="L10" s="225"/>
      <c r="M10" s="225"/>
      <c r="N10" s="308"/>
    </row>
    <row r="11" spans="1:14" ht="15" customHeight="1" x14ac:dyDescent="0.25">
      <c r="A11" s="37">
        <v>1</v>
      </c>
      <c r="B11" s="37">
        <v>2</v>
      </c>
      <c r="C11" s="112">
        <v>5</v>
      </c>
      <c r="D11" s="37">
        <v>4</v>
      </c>
      <c r="E11" s="37">
        <v>6</v>
      </c>
      <c r="F11" s="37">
        <v>7</v>
      </c>
      <c r="G11" s="37">
        <v>8</v>
      </c>
      <c r="H11" s="37">
        <v>9</v>
      </c>
      <c r="I11" s="37">
        <v>10</v>
      </c>
      <c r="J11" s="37">
        <v>11</v>
      </c>
      <c r="K11" s="37">
        <v>12</v>
      </c>
      <c r="L11" s="37">
        <v>13</v>
      </c>
      <c r="M11" s="37">
        <v>12</v>
      </c>
      <c r="N11" s="17"/>
    </row>
    <row r="12" spans="1:14" ht="27.75" customHeight="1" x14ac:dyDescent="0.25">
      <c r="A12" s="310" t="s">
        <v>109</v>
      </c>
      <c r="B12" s="309" t="s">
        <v>218</v>
      </c>
      <c r="C12" s="41"/>
      <c r="D12" s="40" t="s">
        <v>78</v>
      </c>
      <c r="E12" s="108">
        <f>E13+E14+E15</f>
        <v>0</v>
      </c>
      <c r="F12" s="124">
        <f t="shared" ref="F12:K12" si="0">F13+F14+F15</f>
        <v>0</v>
      </c>
      <c r="G12" s="124">
        <f t="shared" si="0"/>
        <v>0</v>
      </c>
      <c r="H12" s="124">
        <f t="shared" si="0"/>
        <v>0</v>
      </c>
      <c r="I12" s="124">
        <f t="shared" si="0"/>
        <v>0</v>
      </c>
      <c r="J12" s="124">
        <f t="shared" si="0"/>
        <v>0</v>
      </c>
      <c r="K12" s="124">
        <f t="shared" si="0"/>
        <v>0</v>
      </c>
      <c r="L12" s="40"/>
      <c r="M12" s="40"/>
      <c r="N12" s="17"/>
    </row>
    <row r="13" spans="1:14" ht="38.25" x14ac:dyDescent="0.25">
      <c r="A13" s="310"/>
      <c r="B13" s="309"/>
      <c r="C13" s="129"/>
      <c r="D13" s="132" t="s">
        <v>255</v>
      </c>
      <c r="E13" s="43">
        <f>E17+E21</f>
        <v>0</v>
      </c>
      <c r="F13" s="43">
        <f t="shared" ref="F13:K13" si="1">F17+F21</f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3">
        <f t="shared" si="1"/>
        <v>0</v>
      </c>
      <c r="K13" s="43">
        <f t="shared" si="1"/>
        <v>0</v>
      </c>
      <c r="L13" s="42"/>
      <c r="M13" s="42"/>
      <c r="N13" s="18"/>
    </row>
    <row r="14" spans="1:14" ht="38.25" x14ac:dyDescent="0.25">
      <c r="A14" s="310"/>
      <c r="B14" s="309"/>
      <c r="C14" s="129"/>
      <c r="D14" s="139" t="s">
        <v>24</v>
      </c>
      <c r="E14" s="140">
        <f>E18+E22</f>
        <v>0</v>
      </c>
      <c r="F14" s="140">
        <f t="shared" ref="F14:K14" si="2">F18+F22</f>
        <v>0</v>
      </c>
      <c r="G14" s="140">
        <f t="shared" si="2"/>
        <v>0</v>
      </c>
      <c r="H14" s="140">
        <f t="shared" si="2"/>
        <v>0</v>
      </c>
      <c r="I14" s="140">
        <f t="shared" si="2"/>
        <v>0</v>
      </c>
      <c r="J14" s="140">
        <f t="shared" si="2"/>
        <v>0</v>
      </c>
      <c r="K14" s="140">
        <f t="shared" si="2"/>
        <v>0</v>
      </c>
      <c r="L14" s="120"/>
      <c r="M14" s="120"/>
      <c r="N14" s="17"/>
    </row>
    <row r="15" spans="1:14" ht="38.25" x14ac:dyDescent="0.25">
      <c r="A15" s="310"/>
      <c r="B15" s="309"/>
      <c r="C15" s="129"/>
      <c r="D15" s="135" t="s">
        <v>80</v>
      </c>
      <c r="E15" s="49">
        <f>E19+E23</f>
        <v>0</v>
      </c>
      <c r="F15" s="49">
        <f t="shared" ref="F15:K15" si="3">F19+F23</f>
        <v>0</v>
      </c>
      <c r="G15" s="49">
        <f t="shared" si="3"/>
        <v>0</v>
      </c>
      <c r="H15" s="49">
        <f t="shared" si="3"/>
        <v>0</v>
      </c>
      <c r="I15" s="49">
        <f t="shared" si="3"/>
        <v>0</v>
      </c>
      <c r="J15" s="49">
        <f t="shared" si="3"/>
        <v>0</v>
      </c>
      <c r="K15" s="49">
        <f t="shared" si="3"/>
        <v>0</v>
      </c>
      <c r="L15" s="48"/>
      <c r="M15" s="48"/>
      <c r="N15" s="17"/>
    </row>
    <row r="16" spans="1:14" ht="25.5" customHeight="1" x14ac:dyDescent="0.25">
      <c r="A16" s="273" t="s">
        <v>107</v>
      </c>
      <c r="B16" s="270" t="s">
        <v>88</v>
      </c>
      <c r="C16" s="113"/>
      <c r="D16" s="134" t="s">
        <v>78</v>
      </c>
      <c r="E16" s="34">
        <f>E17+E18+E19</f>
        <v>0</v>
      </c>
      <c r="F16" s="34">
        <f t="shared" ref="F16:K16" si="4">F17+F18+F19</f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47" t="s">
        <v>79</v>
      </c>
      <c r="M16" s="47"/>
      <c r="N16" s="17"/>
    </row>
    <row r="17" spans="1:14" ht="46.5" customHeight="1" x14ac:dyDescent="0.25">
      <c r="A17" s="274"/>
      <c r="B17" s="271"/>
      <c r="C17" s="113" t="s">
        <v>257</v>
      </c>
      <c r="D17" s="114" t="s">
        <v>255</v>
      </c>
      <c r="E17" s="119">
        <f>G17</f>
        <v>0</v>
      </c>
      <c r="F17" s="119">
        <f>G17+H17+I17+J17+K17</f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44" t="s">
        <v>79</v>
      </c>
      <c r="M17" s="44"/>
      <c r="N17" s="17"/>
    </row>
    <row r="18" spans="1:14" ht="39" customHeight="1" x14ac:dyDescent="0.25">
      <c r="A18" s="274"/>
      <c r="B18" s="271"/>
      <c r="C18" s="113" t="s">
        <v>257</v>
      </c>
      <c r="D18" s="114" t="s">
        <v>256</v>
      </c>
      <c r="E18" s="119">
        <f>G18</f>
        <v>0</v>
      </c>
      <c r="F18" s="119">
        <f>G18+H18+I18+J18+K18</f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44" t="s">
        <v>79</v>
      </c>
      <c r="M18" s="44"/>
      <c r="N18" s="18"/>
    </row>
    <row r="19" spans="1:14" ht="38.25" customHeight="1" x14ac:dyDescent="0.25">
      <c r="A19" s="275"/>
      <c r="B19" s="272"/>
      <c r="C19" s="118" t="s">
        <v>257</v>
      </c>
      <c r="D19" s="133" t="s">
        <v>80</v>
      </c>
      <c r="E19" s="123">
        <f>G19</f>
        <v>0</v>
      </c>
      <c r="F19" s="123">
        <f t="shared" ref="F19" si="5">G19+H19+I19+J19+K19</f>
        <v>0</v>
      </c>
      <c r="G19" s="123">
        <f>G26</f>
        <v>0</v>
      </c>
      <c r="H19" s="123">
        <f>H26</f>
        <v>0</v>
      </c>
      <c r="I19" s="123">
        <v>0</v>
      </c>
      <c r="J19" s="123">
        <f>J26</f>
        <v>0</v>
      </c>
      <c r="K19" s="123">
        <f>K26</f>
        <v>0</v>
      </c>
      <c r="L19" s="118" t="s">
        <v>79</v>
      </c>
      <c r="M19" s="118"/>
      <c r="N19" s="122"/>
    </row>
    <row r="20" spans="1:14" ht="27.75" customHeight="1" x14ac:dyDescent="0.25">
      <c r="A20" s="273" t="s">
        <v>102</v>
      </c>
      <c r="B20" s="270" t="s">
        <v>88</v>
      </c>
      <c r="C20" s="113"/>
      <c r="D20" s="134" t="s">
        <v>78</v>
      </c>
      <c r="E20" s="34">
        <f>E21+E22+E23</f>
        <v>0</v>
      </c>
      <c r="F20" s="34">
        <f t="shared" ref="F20" si="6">F21+F22+F23</f>
        <v>0</v>
      </c>
      <c r="G20" s="34">
        <f t="shared" ref="G20" si="7">G21+G22+G23</f>
        <v>0</v>
      </c>
      <c r="H20" s="34">
        <f t="shared" ref="H20" si="8">H21+H22+H23</f>
        <v>0</v>
      </c>
      <c r="I20" s="34">
        <f t="shared" ref="I20" si="9">I21+I22+I23</f>
        <v>0</v>
      </c>
      <c r="J20" s="34">
        <f t="shared" ref="J20" si="10">J21+J22+J23</f>
        <v>0</v>
      </c>
      <c r="K20" s="34">
        <f t="shared" ref="K20" si="11">K21+K22+K23</f>
        <v>0</v>
      </c>
      <c r="L20" s="47" t="s">
        <v>79</v>
      </c>
      <c r="M20" s="47"/>
      <c r="N20" s="18"/>
    </row>
    <row r="21" spans="1:14" ht="42.75" customHeight="1" x14ac:dyDescent="0.25">
      <c r="A21" s="274"/>
      <c r="B21" s="271"/>
      <c r="C21" s="113" t="s">
        <v>257</v>
      </c>
      <c r="D21" s="114" t="s">
        <v>255</v>
      </c>
      <c r="E21" s="119">
        <f>G21</f>
        <v>0</v>
      </c>
      <c r="F21" s="119">
        <f>G21+H21+I21+J21+K21</f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8" t="s">
        <v>79</v>
      </c>
      <c r="M21" s="118"/>
      <c r="N21" s="18"/>
    </row>
    <row r="22" spans="1:14" ht="36" customHeight="1" x14ac:dyDescent="0.25">
      <c r="A22" s="274"/>
      <c r="B22" s="271"/>
      <c r="C22" s="113" t="s">
        <v>257</v>
      </c>
      <c r="D22" s="114" t="s">
        <v>256</v>
      </c>
      <c r="E22" s="119">
        <f>G22</f>
        <v>0</v>
      </c>
      <c r="F22" s="119">
        <f>G22+H22+I22+J22+K22</f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8" t="s">
        <v>79</v>
      </c>
      <c r="M22" s="118"/>
      <c r="N22" s="18"/>
    </row>
    <row r="23" spans="1:14" ht="41.25" customHeight="1" x14ac:dyDescent="0.25">
      <c r="A23" s="275"/>
      <c r="B23" s="272"/>
      <c r="C23" s="118" t="s">
        <v>257</v>
      </c>
      <c r="D23" s="133" t="s">
        <v>80</v>
      </c>
      <c r="E23" s="123">
        <f>G23</f>
        <v>0</v>
      </c>
      <c r="F23" s="123">
        <f t="shared" ref="F23" si="12">G23+H23+I23+J23+K23</f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18" t="s">
        <v>79</v>
      </c>
      <c r="M23" s="118"/>
      <c r="N23" s="122"/>
    </row>
    <row r="24" spans="1:14" ht="22.5" customHeight="1" x14ac:dyDescent="0.25">
      <c r="A24" s="188" t="s">
        <v>82</v>
      </c>
      <c r="B24" s="188"/>
      <c r="C24" s="111"/>
      <c r="D24" s="134" t="s">
        <v>83</v>
      </c>
      <c r="E24" s="46">
        <f>E16+E20</f>
        <v>0</v>
      </c>
      <c r="F24" s="46">
        <f t="shared" ref="F24:K24" si="13">F16+F20</f>
        <v>0</v>
      </c>
      <c r="G24" s="46">
        <f t="shared" si="13"/>
        <v>0</v>
      </c>
      <c r="H24" s="46">
        <f t="shared" si="13"/>
        <v>0</v>
      </c>
      <c r="I24" s="46">
        <f t="shared" si="13"/>
        <v>0</v>
      </c>
      <c r="J24" s="46">
        <f t="shared" si="13"/>
        <v>0</v>
      </c>
      <c r="K24" s="46">
        <f t="shared" si="13"/>
        <v>0</v>
      </c>
      <c r="L24" s="36"/>
      <c r="M24" s="36"/>
      <c r="N24" s="17"/>
    </row>
    <row r="25" spans="1:14" ht="38.25" x14ac:dyDescent="0.25">
      <c r="A25" s="188"/>
      <c r="B25" s="188"/>
      <c r="C25" s="127"/>
      <c r="D25" s="136" t="s">
        <v>262</v>
      </c>
      <c r="E25" s="124">
        <f>E13</f>
        <v>0</v>
      </c>
      <c r="F25" s="124">
        <f t="shared" ref="F25:K25" si="14">F13</f>
        <v>0</v>
      </c>
      <c r="G25" s="124">
        <f t="shared" si="14"/>
        <v>0</v>
      </c>
      <c r="H25" s="124">
        <f t="shared" si="14"/>
        <v>0</v>
      </c>
      <c r="I25" s="124">
        <f t="shared" si="14"/>
        <v>0</v>
      </c>
      <c r="J25" s="124">
        <f t="shared" si="14"/>
        <v>0</v>
      </c>
      <c r="K25" s="124">
        <f t="shared" si="14"/>
        <v>0</v>
      </c>
      <c r="L25" s="116"/>
      <c r="M25" s="116"/>
      <c r="N25" s="122"/>
    </row>
    <row r="26" spans="1:14" ht="38.25" x14ac:dyDescent="0.25">
      <c r="A26" s="188"/>
      <c r="B26" s="188"/>
      <c r="C26" s="127"/>
      <c r="D26" s="137" t="s">
        <v>101</v>
      </c>
      <c r="E26" s="51">
        <f>E14</f>
        <v>0</v>
      </c>
      <c r="F26" s="51">
        <f t="shared" ref="F26:K26" si="15">F14</f>
        <v>0</v>
      </c>
      <c r="G26" s="51">
        <f t="shared" si="15"/>
        <v>0</v>
      </c>
      <c r="H26" s="51">
        <f t="shared" si="15"/>
        <v>0</v>
      </c>
      <c r="I26" s="51">
        <f t="shared" si="15"/>
        <v>0</v>
      </c>
      <c r="J26" s="51">
        <f t="shared" si="15"/>
        <v>0</v>
      </c>
      <c r="K26" s="51">
        <f t="shared" si="15"/>
        <v>0</v>
      </c>
      <c r="L26" s="52"/>
      <c r="M26" s="52"/>
      <c r="N26" s="18"/>
    </row>
    <row r="27" spans="1:14" ht="38.25" x14ac:dyDescent="0.25">
      <c r="A27" s="188"/>
      <c r="B27" s="188"/>
      <c r="C27" s="127"/>
      <c r="D27" s="138" t="s">
        <v>25</v>
      </c>
      <c r="E27" s="54">
        <f>E15</f>
        <v>0</v>
      </c>
      <c r="F27" s="54">
        <f t="shared" ref="F27:K27" si="16">F15</f>
        <v>0</v>
      </c>
      <c r="G27" s="54">
        <f t="shared" si="16"/>
        <v>0</v>
      </c>
      <c r="H27" s="54">
        <f t="shared" si="16"/>
        <v>0</v>
      </c>
      <c r="I27" s="54">
        <f t="shared" si="16"/>
        <v>0</v>
      </c>
      <c r="J27" s="54">
        <f t="shared" si="16"/>
        <v>0</v>
      </c>
      <c r="K27" s="54">
        <f t="shared" si="16"/>
        <v>0</v>
      </c>
      <c r="L27" s="48"/>
      <c r="M27" s="48"/>
      <c r="N27" s="17"/>
    </row>
    <row r="28" spans="1:14" ht="27.75" customHeight="1" x14ac:dyDescent="0.25">
      <c r="A28" s="286" t="s">
        <v>198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</row>
    <row r="29" spans="1:14" ht="28.5" customHeight="1" x14ac:dyDescent="0.25">
      <c r="A29" s="310" t="s">
        <v>109</v>
      </c>
      <c r="B29" s="309" t="s">
        <v>275</v>
      </c>
      <c r="C29" s="117"/>
      <c r="D29" s="40" t="s">
        <v>78</v>
      </c>
      <c r="E29" s="124">
        <f>E30+E31+E32</f>
        <v>16662.3</v>
      </c>
      <c r="F29" s="124">
        <f t="shared" ref="F29:K29" si="17">F30+F31+F32</f>
        <v>83311.5</v>
      </c>
      <c r="G29" s="124">
        <f t="shared" si="17"/>
        <v>16662.3</v>
      </c>
      <c r="H29" s="124">
        <f t="shared" si="17"/>
        <v>16662.3</v>
      </c>
      <c r="I29" s="124">
        <f t="shared" si="17"/>
        <v>16662.3</v>
      </c>
      <c r="J29" s="124">
        <f t="shared" si="17"/>
        <v>16662.3</v>
      </c>
      <c r="K29" s="124">
        <f t="shared" si="17"/>
        <v>16662.3</v>
      </c>
      <c r="L29" s="42"/>
      <c r="M29" s="42"/>
      <c r="N29" s="19"/>
    </row>
    <row r="30" spans="1:14" ht="38.25" x14ac:dyDescent="0.25">
      <c r="A30" s="310"/>
      <c r="B30" s="309"/>
      <c r="C30" s="128"/>
      <c r="D30" s="42" t="s">
        <v>236</v>
      </c>
      <c r="E30" s="43">
        <f>E34+E46+E50+E54+E58+E62+E66+E70</f>
        <v>16662.3</v>
      </c>
      <c r="F30" s="43">
        <f t="shared" ref="F30:K30" si="18">F34+F46+F50+F54+F58+F62+F66+F70</f>
        <v>83311.5</v>
      </c>
      <c r="G30" s="43">
        <f t="shared" si="18"/>
        <v>16662.3</v>
      </c>
      <c r="H30" s="43">
        <f t="shared" si="18"/>
        <v>16662.3</v>
      </c>
      <c r="I30" s="43">
        <f t="shared" si="18"/>
        <v>16662.3</v>
      </c>
      <c r="J30" s="43">
        <f t="shared" si="18"/>
        <v>16662.3</v>
      </c>
      <c r="K30" s="43">
        <f t="shared" si="18"/>
        <v>16662.3</v>
      </c>
      <c r="L30" s="116"/>
      <c r="M30" s="116"/>
    </row>
    <row r="31" spans="1:14" ht="38.25" x14ac:dyDescent="0.25">
      <c r="A31" s="310"/>
      <c r="B31" s="309"/>
      <c r="C31" s="128"/>
      <c r="D31" s="120" t="s">
        <v>24</v>
      </c>
      <c r="E31" s="140">
        <f>E35+E47+E51+E55+E59+E63+E67+E71</f>
        <v>0</v>
      </c>
      <c r="F31" s="140">
        <f t="shared" ref="F31:K31" si="19">F35+F47+F51+F55+F59+F63+F67+F71</f>
        <v>0</v>
      </c>
      <c r="G31" s="140">
        <f t="shared" si="19"/>
        <v>0</v>
      </c>
      <c r="H31" s="140">
        <f t="shared" si="19"/>
        <v>0</v>
      </c>
      <c r="I31" s="140">
        <f t="shared" si="19"/>
        <v>0</v>
      </c>
      <c r="J31" s="140">
        <f t="shared" si="19"/>
        <v>0</v>
      </c>
      <c r="K31" s="140">
        <f t="shared" si="19"/>
        <v>0</v>
      </c>
      <c r="L31" s="120"/>
      <c r="M31" s="120"/>
    </row>
    <row r="32" spans="1:14" ht="40.5" customHeight="1" x14ac:dyDescent="0.25">
      <c r="A32" s="310"/>
      <c r="B32" s="309"/>
      <c r="C32" s="128"/>
      <c r="D32" s="48" t="s">
        <v>25</v>
      </c>
      <c r="E32" s="49">
        <f>E36+E48+E52+E56+E60+E64+E68+E72</f>
        <v>0</v>
      </c>
      <c r="F32" s="49">
        <f t="shared" ref="F32:K32" si="20">F36+F48+F52+F56+F60+F64+F68+F72</f>
        <v>0</v>
      </c>
      <c r="G32" s="49">
        <f t="shared" si="20"/>
        <v>0</v>
      </c>
      <c r="H32" s="49">
        <f t="shared" si="20"/>
        <v>0</v>
      </c>
      <c r="I32" s="49">
        <f t="shared" si="20"/>
        <v>0</v>
      </c>
      <c r="J32" s="49">
        <f t="shared" si="20"/>
        <v>0</v>
      </c>
      <c r="K32" s="49">
        <f t="shared" si="20"/>
        <v>0</v>
      </c>
      <c r="L32" s="48"/>
      <c r="M32" s="48"/>
    </row>
    <row r="33" spans="1:14" ht="25.5" customHeight="1" x14ac:dyDescent="0.25">
      <c r="A33" s="273" t="s">
        <v>107</v>
      </c>
      <c r="B33" s="270" t="s">
        <v>363</v>
      </c>
      <c r="C33" s="113"/>
      <c r="D33" s="134" t="s">
        <v>78</v>
      </c>
      <c r="E33" s="34">
        <f>E34+E35+E36</f>
        <v>16102.3</v>
      </c>
      <c r="F33" s="34">
        <f t="shared" ref="F33" si="21">F34+F35+F36</f>
        <v>80511.5</v>
      </c>
      <c r="G33" s="34">
        <f t="shared" ref="G33" si="22">G34+G35+G36</f>
        <v>16102.3</v>
      </c>
      <c r="H33" s="34">
        <f t="shared" ref="H33" si="23">H34+H35+H36</f>
        <v>16102.3</v>
      </c>
      <c r="I33" s="34">
        <f t="shared" ref="I33" si="24">I34+I35+I36</f>
        <v>16102.3</v>
      </c>
      <c r="J33" s="34">
        <f t="shared" ref="J33" si="25">J34+J35+J36</f>
        <v>16102.3</v>
      </c>
      <c r="K33" s="34">
        <f t="shared" ref="K33" si="26">K34+K35+K36</f>
        <v>16102.3</v>
      </c>
      <c r="L33" s="47" t="s">
        <v>79</v>
      </c>
      <c r="M33" s="47"/>
      <c r="N33" s="19"/>
    </row>
    <row r="34" spans="1:14" ht="45" customHeight="1" x14ac:dyDescent="0.25">
      <c r="A34" s="274"/>
      <c r="B34" s="271"/>
      <c r="C34" s="113" t="s">
        <v>257</v>
      </c>
      <c r="D34" s="114" t="s">
        <v>255</v>
      </c>
      <c r="E34" s="119">
        <f>E38+E42</f>
        <v>16102.3</v>
      </c>
      <c r="F34" s="119">
        <f t="shared" ref="F34:K34" si="27">F38+F42</f>
        <v>80511.5</v>
      </c>
      <c r="G34" s="119">
        <f t="shared" si="27"/>
        <v>16102.3</v>
      </c>
      <c r="H34" s="119">
        <f t="shared" si="27"/>
        <v>16102.3</v>
      </c>
      <c r="I34" s="119">
        <f t="shared" si="27"/>
        <v>16102.3</v>
      </c>
      <c r="J34" s="119">
        <f t="shared" si="27"/>
        <v>16102.3</v>
      </c>
      <c r="K34" s="119">
        <f t="shared" si="27"/>
        <v>16102.3</v>
      </c>
      <c r="L34" s="118" t="s">
        <v>79</v>
      </c>
      <c r="M34" s="118"/>
    </row>
    <row r="35" spans="1:14" ht="42.75" customHeight="1" x14ac:dyDescent="0.25">
      <c r="A35" s="274"/>
      <c r="B35" s="271"/>
      <c r="C35" s="113" t="s">
        <v>257</v>
      </c>
      <c r="D35" s="114" t="s">
        <v>256</v>
      </c>
      <c r="E35" s="119">
        <f>E39+E43</f>
        <v>0</v>
      </c>
      <c r="F35" s="119">
        <f t="shared" ref="F35:K35" si="28">F39+F43</f>
        <v>0</v>
      </c>
      <c r="G35" s="119">
        <f t="shared" si="28"/>
        <v>0</v>
      </c>
      <c r="H35" s="119">
        <f t="shared" si="28"/>
        <v>0</v>
      </c>
      <c r="I35" s="119">
        <f t="shared" si="28"/>
        <v>0</v>
      </c>
      <c r="J35" s="119">
        <f t="shared" si="28"/>
        <v>0</v>
      </c>
      <c r="K35" s="119">
        <f t="shared" si="28"/>
        <v>0</v>
      </c>
      <c r="L35" s="118" t="s">
        <v>79</v>
      </c>
      <c r="M35" s="118"/>
    </row>
    <row r="36" spans="1:14" ht="43.5" customHeight="1" x14ac:dyDescent="0.25">
      <c r="A36" s="275"/>
      <c r="B36" s="272"/>
      <c r="C36" s="118" t="s">
        <v>257</v>
      </c>
      <c r="D36" s="133" t="s">
        <v>80</v>
      </c>
      <c r="E36" s="123">
        <f>E40+E44</f>
        <v>0</v>
      </c>
      <c r="F36" s="123">
        <f t="shared" ref="F36:K36" si="29">F40+F44</f>
        <v>0</v>
      </c>
      <c r="G36" s="123">
        <f t="shared" si="29"/>
        <v>0</v>
      </c>
      <c r="H36" s="123">
        <f t="shared" si="29"/>
        <v>0</v>
      </c>
      <c r="I36" s="123">
        <f t="shared" si="29"/>
        <v>0</v>
      </c>
      <c r="J36" s="123">
        <f t="shared" si="29"/>
        <v>0</v>
      </c>
      <c r="K36" s="123">
        <f t="shared" si="29"/>
        <v>0</v>
      </c>
      <c r="L36" s="118" t="s">
        <v>79</v>
      </c>
      <c r="M36" s="118"/>
    </row>
    <row r="37" spans="1:14" ht="30" customHeight="1" x14ac:dyDescent="0.25">
      <c r="A37" s="273" t="s">
        <v>98</v>
      </c>
      <c r="B37" s="270" t="s">
        <v>364</v>
      </c>
      <c r="C37" s="113"/>
      <c r="D37" s="134" t="s">
        <v>78</v>
      </c>
      <c r="E37" s="34">
        <f>E38+E39+E40</f>
        <v>16102.3</v>
      </c>
      <c r="F37" s="34">
        <f t="shared" ref="F37" si="30">F38+F39+F40</f>
        <v>80511.5</v>
      </c>
      <c r="G37" s="34">
        <f t="shared" ref="G37" si="31">G38+G39+G40</f>
        <v>16102.3</v>
      </c>
      <c r="H37" s="34">
        <f t="shared" ref="H37" si="32">H38+H39+H40</f>
        <v>16102.3</v>
      </c>
      <c r="I37" s="34">
        <f t="shared" ref="I37" si="33">I38+I39+I40</f>
        <v>16102.3</v>
      </c>
      <c r="J37" s="34">
        <f t="shared" ref="J37" si="34">J38+J39+J40</f>
        <v>16102.3</v>
      </c>
      <c r="K37" s="34">
        <f t="shared" ref="K37" si="35">K38+K39+K40</f>
        <v>16102.3</v>
      </c>
      <c r="L37" s="47" t="s">
        <v>79</v>
      </c>
      <c r="M37" s="283" t="str">
        <f>'[1]17 09 2014 измен сод учр 2018'!$N$11</f>
        <v xml:space="preserve">Оказание услуг и обеспечение жизнедеятельности учреждений </v>
      </c>
    </row>
    <row r="38" spans="1:14" ht="43.5" customHeight="1" x14ac:dyDescent="0.25">
      <c r="A38" s="274"/>
      <c r="B38" s="271"/>
      <c r="C38" s="113" t="s">
        <v>257</v>
      </c>
      <c r="D38" s="114" t="s">
        <v>255</v>
      </c>
      <c r="E38" s="119">
        <f>G38</f>
        <v>16102.3</v>
      </c>
      <c r="F38" s="119">
        <f>G38+H38+I38+J38+K38</f>
        <v>80511.5</v>
      </c>
      <c r="G38" s="119">
        <v>16102.3</v>
      </c>
      <c r="H38" s="119">
        <v>16102.3</v>
      </c>
      <c r="I38" s="119">
        <v>16102.3</v>
      </c>
      <c r="J38" s="119">
        <v>16102.3</v>
      </c>
      <c r="K38" s="119">
        <v>16102.3</v>
      </c>
      <c r="L38" s="118" t="s">
        <v>79</v>
      </c>
      <c r="M38" s="284"/>
    </row>
    <row r="39" spans="1:14" ht="43.5" customHeight="1" x14ac:dyDescent="0.25">
      <c r="A39" s="274"/>
      <c r="B39" s="271"/>
      <c r="C39" s="113" t="s">
        <v>257</v>
      </c>
      <c r="D39" s="114" t="s">
        <v>256</v>
      </c>
      <c r="E39" s="119">
        <f>G39</f>
        <v>0</v>
      </c>
      <c r="F39" s="119">
        <f>G39+H39+I39+J39+K39</f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8" t="s">
        <v>79</v>
      </c>
      <c r="M39" s="284"/>
    </row>
    <row r="40" spans="1:14" ht="43.5" customHeight="1" x14ac:dyDescent="0.25">
      <c r="A40" s="275"/>
      <c r="B40" s="272"/>
      <c r="C40" s="118" t="s">
        <v>257</v>
      </c>
      <c r="D40" s="133" t="s">
        <v>80</v>
      </c>
      <c r="E40" s="123">
        <f>G40</f>
        <v>0</v>
      </c>
      <c r="F40" s="123">
        <f t="shared" ref="F40" si="36">G40+H40+I40+J40+K40</f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18" t="s">
        <v>79</v>
      </c>
      <c r="M40" s="285"/>
    </row>
    <row r="41" spans="1:14" ht="28.5" customHeight="1" x14ac:dyDescent="0.25">
      <c r="A41" s="273" t="s">
        <v>100</v>
      </c>
      <c r="B41" s="270" t="s">
        <v>263</v>
      </c>
      <c r="C41" s="113"/>
      <c r="D41" s="134" t="s">
        <v>78</v>
      </c>
      <c r="E41" s="34">
        <f>E42+E43+E44</f>
        <v>0</v>
      </c>
      <c r="F41" s="34">
        <f t="shared" ref="F41" si="37">F42+F43+F44</f>
        <v>0</v>
      </c>
      <c r="G41" s="34">
        <f t="shared" ref="G41" si="38">G42+G43+G44</f>
        <v>0</v>
      </c>
      <c r="H41" s="34">
        <f t="shared" ref="H41" si="39">H42+H43+H44</f>
        <v>0</v>
      </c>
      <c r="I41" s="34">
        <f t="shared" ref="I41" si="40">I42+I43+I44</f>
        <v>0</v>
      </c>
      <c r="J41" s="34">
        <f t="shared" ref="J41" si="41">J42+J43+J44</f>
        <v>0</v>
      </c>
      <c r="K41" s="34">
        <f t="shared" ref="K41" si="42">K42+K43+K44</f>
        <v>0</v>
      </c>
      <c r="L41" s="47" t="s">
        <v>79</v>
      </c>
      <c r="M41" s="47"/>
    </row>
    <row r="42" spans="1:14" ht="38.25" x14ac:dyDescent="0.25">
      <c r="A42" s="274"/>
      <c r="B42" s="271"/>
      <c r="C42" s="113" t="s">
        <v>257</v>
      </c>
      <c r="D42" s="114" t="s">
        <v>255</v>
      </c>
      <c r="E42" s="119">
        <f>G42</f>
        <v>0</v>
      </c>
      <c r="F42" s="119">
        <f>G42+H42+I42+J42+K42</f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8" t="s">
        <v>79</v>
      </c>
      <c r="M42" s="118"/>
    </row>
    <row r="43" spans="1:14" ht="38.25" x14ac:dyDescent="0.25">
      <c r="A43" s="274"/>
      <c r="B43" s="271"/>
      <c r="C43" s="113" t="s">
        <v>257</v>
      </c>
      <c r="D43" s="114" t="s">
        <v>256</v>
      </c>
      <c r="E43" s="119">
        <f>G43</f>
        <v>0</v>
      </c>
      <c r="F43" s="119">
        <f>G43+H43+I43+J43+K43</f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8" t="s">
        <v>79</v>
      </c>
      <c r="M43" s="118"/>
    </row>
    <row r="44" spans="1:14" ht="38.25" x14ac:dyDescent="0.25">
      <c r="A44" s="275"/>
      <c r="B44" s="272"/>
      <c r="C44" s="118" t="s">
        <v>257</v>
      </c>
      <c r="D44" s="133" t="s">
        <v>80</v>
      </c>
      <c r="E44" s="123">
        <f>G44</f>
        <v>0</v>
      </c>
      <c r="F44" s="123">
        <f t="shared" ref="F44" si="43">G44+H44+I44+J44+K44</f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18" t="s">
        <v>79</v>
      </c>
      <c r="M44" s="118"/>
    </row>
    <row r="45" spans="1:14" ht="27" customHeight="1" x14ac:dyDescent="0.25">
      <c r="A45" s="273" t="s">
        <v>102</v>
      </c>
      <c r="B45" s="270" t="s">
        <v>272</v>
      </c>
      <c r="C45" s="113"/>
      <c r="D45" s="134" t="s">
        <v>78</v>
      </c>
      <c r="E45" s="34">
        <f>E46+E47+E48</f>
        <v>131</v>
      </c>
      <c r="F45" s="34">
        <f t="shared" ref="F45" si="44">F46+F47+F48</f>
        <v>655</v>
      </c>
      <c r="G45" s="34">
        <f t="shared" ref="G45" si="45">G46+G47+G48</f>
        <v>131</v>
      </c>
      <c r="H45" s="34">
        <f t="shared" ref="H45" si="46">H46+H47+H48</f>
        <v>131</v>
      </c>
      <c r="I45" s="34">
        <f t="shared" ref="I45" si="47">I46+I47+I48</f>
        <v>131</v>
      </c>
      <c r="J45" s="34">
        <f t="shared" ref="J45" si="48">J46+J47+J48</f>
        <v>131</v>
      </c>
      <c r="K45" s="34">
        <f t="shared" ref="K45" si="49">K46+K47+K48</f>
        <v>131</v>
      </c>
      <c r="L45" s="47" t="s">
        <v>79</v>
      </c>
      <c r="M45" s="47"/>
    </row>
    <row r="46" spans="1:14" ht="38.25" x14ac:dyDescent="0.25">
      <c r="A46" s="274"/>
      <c r="B46" s="271"/>
      <c r="C46" s="113" t="s">
        <v>257</v>
      </c>
      <c r="D46" s="114" t="s">
        <v>255</v>
      </c>
      <c r="E46" s="119">
        <f>G46</f>
        <v>131</v>
      </c>
      <c r="F46" s="119">
        <f>G46+H46+I46+J46+K46</f>
        <v>655</v>
      </c>
      <c r="G46" s="119">
        <v>131</v>
      </c>
      <c r="H46" s="119">
        <v>131</v>
      </c>
      <c r="I46" s="119">
        <v>131</v>
      </c>
      <c r="J46" s="119">
        <v>131</v>
      </c>
      <c r="K46" s="119">
        <v>131</v>
      </c>
      <c r="L46" s="118" t="s">
        <v>79</v>
      </c>
      <c r="M46" s="118"/>
    </row>
    <row r="47" spans="1:14" ht="38.25" x14ac:dyDescent="0.25">
      <c r="A47" s="274"/>
      <c r="B47" s="271"/>
      <c r="C47" s="113" t="s">
        <v>257</v>
      </c>
      <c r="D47" s="114" t="s">
        <v>256</v>
      </c>
      <c r="E47" s="119">
        <f>G47</f>
        <v>0</v>
      </c>
      <c r="F47" s="119">
        <f>G47+H47+I47+J47+K47</f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8" t="s">
        <v>79</v>
      </c>
      <c r="M47" s="118"/>
    </row>
    <row r="48" spans="1:14" ht="38.25" x14ac:dyDescent="0.25">
      <c r="A48" s="275"/>
      <c r="B48" s="272"/>
      <c r="C48" s="118" t="s">
        <v>257</v>
      </c>
      <c r="D48" s="133" t="s">
        <v>80</v>
      </c>
      <c r="E48" s="123">
        <f>G48</f>
        <v>0</v>
      </c>
      <c r="F48" s="123">
        <f t="shared" ref="F48" si="50">G48+H48+I48+J48+K48</f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18" t="s">
        <v>79</v>
      </c>
      <c r="M48" s="118"/>
    </row>
    <row r="49" spans="1:13" ht="27" customHeight="1" x14ac:dyDescent="0.25">
      <c r="A49" s="273" t="s">
        <v>264</v>
      </c>
      <c r="B49" s="270" t="s">
        <v>84</v>
      </c>
      <c r="C49" s="113"/>
      <c r="D49" s="134" t="s">
        <v>78</v>
      </c>
      <c r="E49" s="34">
        <f>E50+E51+E52</f>
        <v>149</v>
      </c>
      <c r="F49" s="34">
        <f t="shared" ref="F49" si="51">F50+F51+F52</f>
        <v>745</v>
      </c>
      <c r="G49" s="34">
        <f t="shared" ref="G49" si="52">G50+G51+G52</f>
        <v>149</v>
      </c>
      <c r="H49" s="34">
        <f t="shared" ref="H49" si="53">H50+H51+H52</f>
        <v>149</v>
      </c>
      <c r="I49" s="34">
        <f t="shared" ref="I49" si="54">I50+I51+I52</f>
        <v>149</v>
      </c>
      <c r="J49" s="34">
        <f t="shared" ref="J49" si="55">J50+J51+J52</f>
        <v>149</v>
      </c>
      <c r="K49" s="34">
        <f t="shared" ref="K49" si="56">K50+K51+K52</f>
        <v>149</v>
      </c>
      <c r="L49" s="47" t="s">
        <v>79</v>
      </c>
      <c r="M49" s="47"/>
    </row>
    <row r="50" spans="1:13" ht="38.25" x14ac:dyDescent="0.25">
      <c r="A50" s="274"/>
      <c r="B50" s="271"/>
      <c r="C50" s="113" t="s">
        <v>257</v>
      </c>
      <c r="D50" s="114" t="s">
        <v>255</v>
      </c>
      <c r="E50" s="119">
        <f>G50</f>
        <v>149</v>
      </c>
      <c r="F50" s="119">
        <f>G50+H50+I50+J50+K50</f>
        <v>745</v>
      </c>
      <c r="G50" s="119">
        <v>149</v>
      </c>
      <c r="H50" s="119">
        <v>149</v>
      </c>
      <c r="I50" s="119">
        <v>149</v>
      </c>
      <c r="J50" s="119">
        <v>149</v>
      </c>
      <c r="K50" s="119">
        <v>149</v>
      </c>
      <c r="L50" s="118" t="s">
        <v>79</v>
      </c>
      <c r="M50" s="118"/>
    </row>
    <row r="51" spans="1:13" ht="38.25" x14ac:dyDescent="0.25">
      <c r="A51" s="274"/>
      <c r="B51" s="271"/>
      <c r="C51" s="113" t="s">
        <v>257</v>
      </c>
      <c r="D51" s="114" t="s">
        <v>256</v>
      </c>
      <c r="E51" s="119">
        <f>G51</f>
        <v>0</v>
      </c>
      <c r="F51" s="119">
        <f>G51+H51+I51+J51+K51</f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8" t="s">
        <v>79</v>
      </c>
      <c r="M51" s="118"/>
    </row>
    <row r="52" spans="1:13" ht="38.25" x14ac:dyDescent="0.25">
      <c r="A52" s="275"/>
      <c r="B52" s="272"/>
      <c r="C52" s="118" t="s">
        <v>257</v>
      </c>
      <c r="D52" s="133" t="s">
        <v>80</v>
      </c>
      <c r="E52" s="123">
        <f>G52</f>
        <v>0</v>
      </c>
      <c r="F52" s="123">
        <f t="shared" ref="F52" si="57">G52+H52+I52+J52+K52</f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18" t="s">
        <v>79</v>
      </c>
      <c r="M52" s="118"/>
    </row>
    <row r="53" spans="1:13" ht="27" customHeight="1" x14ac:dyDescent="0.25">
      <c r="A53" s="273" t="s">
        <v>265</v>
      </c>
      <c r="B53" s="270" t="s">
        <v>267</v>
      </c>
      <c r="C53" s="113"/>
      <c r="D53" s="134" t="s">
        <v>78</v>
      </c>
      <c r="E53" s="34">
        <f>E54+E55+E56</f>
        <v>0</v>
      </c>
      <c r="F53" s="34">
        <f t="shared" ref="F53" si="58">F54+F55+F56</f>
        <v>0</v>
      </c>
      <c r="G53" s="34">
        <f t="shared" ref="G53" si="59">G54+G55+G56</f>
        <v>0</v>
      </c>
      <c r="H53" s="34">
        <f t="shared" ref="H53" si="60">H54+H55+H56</f>
        <v>0</v>
      </c>
      <c r="I53" s="34">
        <f t="shared" ref="I53" si="61">I54+I55+I56</f>
        <v>0</v>
      </c>
      <c r="J53" s="34">
        <f t="shared" ref="J53" si="62">J54+J55+J56</f>
        <v>0</v>
      </c>
      <c r="K53" s="34">
        <f t="shared" ref="K53" si="63">K54+K55+K56</f>
        <v>0</v>
      </c>
      <c r="L53" s="47" t="s">
        <v>79</v>
      </c>
      <c r="M53" s="47"/>
    </row>
    <row r="54" spans="1:13" ht="38.25" x14ac:dyDescent="0.25">
      <c r="A54" s="274"/>
      <c r="B54" s="271"/>
      <c r="C54" s="113" t="s">
        <v>257</v>
      </c>
      <c r="D54" s="114" t="s">
        <v>255</v>
      </c>
      <c r="E54" s="119">
        <f>G54</f>
        <v>0</v>
      </c>
      <c r="F54" s="119">
        <f>G54+H54+I54+J54+K54</f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8" t="s">
        <v>79</v>
      </c>
      <c r="M54" s="118"/>
    </row>
    <row r="55" spans="1:13" ht="38.25" x14ac:dyDescent="0.25">
      <c r="A55" s="274"/>
      <c r="B55" s="271"/>
      <c r="C55" s="113" t="s">
        <v>257</v>
      </c>
      <c r="D55" s="114" t="s">
        <v>256</v>
      </c>
      <c r="E55" s="119">
        <f>G55</f>
        <v>0</v>
      </c>
      <c r="F55" s="119">
        <f>G55+H55+I55+J55+K55</f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8" t="s">
        <v>79</v>
      </c>
      <c r="M55" s="118"/>
    </row>
    <row r="56" spans="1:13" ht="38.25" x14ac:dyDescent="0.25">
      <c r="A56" s="275"/>
      <c r="B56" s="272"/>
      <c r="C56" s="118" t="s">
        <v>257</v>
      </c>
      <c r="D56" s="133" t="s">
        <v>80</v>
      </c>
      <c r="E56" s="123">
        <f>G56</f>
        <v>0</v>
      </c>
      <c r="F56" s="123">
        <f t="shared" ref="F56" si="64">G56+H56+I56+J56+K56</f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18" t="s">
        <v>79</v>
      </c>
      <c r="M56" s="118"/>
    </row>
    <row r="57" spans="1:13" ht="27.75" customHeight="1" x14ac:dyDescent="0.25">
      <c r="A57" s="273" t="s">
        <v>266</v>
      </c>
      <c r="B57" s="270" t="s">
        <v>359</v>
      </c>
      <c r="C57" s="113"/>
      <c r="D57" s="134" t="s">
        <v>78</v>
      </c>
      <c r="E57" s="34">
        <f>E58+E59+E60</f>
        <v>100</v>
      </c>
      <c r="F57" s="34">
        <f t="shared" ref="F57" si="65">F58+F59+F60</f>
        <v>500</v>
      </c>
      <c r="G57" s="34">
        <f t="shared" ref="G57" si="66">G58+G59+G60</f>
        <v>100</v>
      </c>
      <c r="H57" s="34">
        <f t="shared" ref="H57" si="67">H58+H59+H60</f>
        <v>100</v>
      </c>
      <c r="I57" s="34">
        <f t="shared" ref="I57" si="68">I58+I59+I60</f>
        <v>100</v>
      </c>
      <c r="J57" s="34">
        <f t="shared" ref="J57" si="69">J58+J59+J60</f>
        <v>100</v>
      </c>
      <c r="K57" s="34">
        <f t="shared" ref="K57" si="70">K58+K59+K60</f>
        <v>100</v>
      </c>
      <c r="L57" s="47" t="s">
        <v>79</v>
      </c>
      <c r="M57" s="47"/>
    </row>
    <row r="58" spans="1:13" ht="38.25" x14ac:dyDescent="0.25">
      <c r="A58" s="274"/>
      <c r="B58" s="271"/>
      <c r="C58" s="113" t="s">
        <v>257</v>
      </c>
      <c r="D58" s="114" t="s">
        <v>255</v>
      </c>
      <c r="E58" s="119">
        <f>G58</f>
        <v>100</v>
      </c>
      <c r="F58" s="119">
        <f>G58+H58+I58+J58+K58</f>
        <v>500</v>
      </c>
      <c r="G58" s="119">
        <v>100</v>
      </c>
      <c r="H58" s="119">
        <v>100</v>
      </c>
      <c r="I58" s="119">
        <v>100</v>
      </c>
      <c r="J58" s="119">
        <v>100</v>
      </c>
      <c r="K58" s="119">
        <v>100</v>
      </c>
      <c r="L58" s="118" t="s">
        <v>79</v>
      </c>
      <c r="M58" s="118"/>
    </row>
    <row r="59" spans="1:13" ht="38.25" x14ac:dyDescent="0.25">
      <c r="A59" s="274"/>
      <c r="B59" s="271"/>
      <c r="C59" s="113" t="s">
        <v>257</v>
      </c>
      <c r="D59" s="114" t="s">
        <v>256</v>
      </c>
      <c r="E59" s="119">
        <f>G59</f>
        <v>0</v>
      </c>
      <c r="F59" s="119">
        <f>G59+H59+I59+J59+K59</f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8" t="s">
        <v>79</v>
      </c>
      <c r="M59" s="118"/>
    </row>
    <row r="60" spans="1:13" ht="38.25" x14ac:dyDescent="0.25">
      <c r="A60" s="275"/>
      <c r="B60" s="272"/>
      <c r="C60" s="118" t="s">
        <v>257</v>
      </c>
      <c r="D60" s="133" t="s">
        <v>80</v>
      </c>
      <c r="E60" s="123">
        <f>G60</f>
        <v>0</v>
      </c>
      <c r="F60" s="123">
        <f t="shared" ref="F60" si="71">G60+H60+I60+J60+K60</f>
        <v>0</v>
      </c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18" t="s">
        <v>79</v>
      </c>
      <c r="M60" s="118"/>
    </row>
    <row r="61" spans="1:13" ht="26.25" customHeight="1" x14ac:dyDescent="0.25">
      <c r="A61" s="273" t="s">
        <v>99</v>
      </c>
      <c r="B61" s="270" t="s">
        <v>66</v>
      </c>
      <c r="C61" s="113"/>
      <c r="D61" s="134" t="s">
        <v>78</v>
      </c>
      <c r="E61" s="34">
        <f>E62+E63+E64</f>
        <v>100</v>
      </c>
      <c r="F61" s="34">
        <f t="shared" ref="F61" si="72">F62+F63+F64</f>
        <v>500</v>
      </c>
      <c r="G61" s="34">
        <f t="shared" ref="G61" si="73">G62+G63+G64</f>
        <v>100</v>
      </c>
      <c r="H61" s="34">
        <f t="shared" ref="H61" si="74">H62+H63+H64</f>
        <v>100</v>
      </c>
      <c r="I61" s="34">
        <f t="shared" ref="I61" si="75">I62+I63+I64</f>
        <v>100</v>
      </c>
      <c r="J61" s="34">
        <f t="shared" ref="J61" si="76">J62+J63+J64</f>
        <v>100</v>
      </c>
      <c r="K61" s="34">
        <f t="shared" ref="K61" si="77">K62+K63+K64</f>
        <v>100</v>
      </c>
      <c r="L61" s="47" t="s">
        <v>79</v>
      </c>
      <c r="M61" s="47"/>
    </row>
    <row r="62" spans="1:13" ht="38.25" x14ac:dyDescent="0.25">
      <c r="A62" s="274"/>
      <c r="B62" s="271"/>
      <c r="C62" s="113" t="s">
        <v>257</v>
      </c>
      <c r="D62" s="114" t="s">
        <v>255</v>
      </c>
      <c r="E62" s="119">
        <f>G62</f>
        <v>100</v>
      </c>
      <c r="F62" s="119">
        <f>G62+H62+I62+J62+K62</f>
        <v>500</v>
      </c>
      <c r="G62" s="119">
        <v>100</v>
      </c>
      <c r="H62" s="119">
        <v>100</v>
      </c>
      <c r="I62" s="119">
        <v>100</v>
      </c>
      <c r="J62" s="119">
        <v>100</v>
      </c>
      <c r="K62" s="119">
        <v>100</v>
      </c>
      <c r="L62" s="118" t="s">
        <v>79</v>
      </c>
      <c r="M62" s="118"/>
    </row>
    <row r="63" spans="1:13" ht="38.25" x14ac:dyDescent="0.25">
      <c r="A63" s="274"/>
      <c r="B63" s="271"/>
      <c r="C63" s="113" t="s">
        <v>257</v>
      </c>
      <c r="D63" s="114" t="s">
        <v>256</v>
      </c>
      <c r="E63" s="119">
        <f>G63</f>
        <v>0</v>
      </c>
      <c r="F63" s="119">
        <f>G63+H63+I63+J63+K63</f>
        <v>0</v>
      </c>
      <c r="G63" s="119">
        <v>0</v>
      </c>
      <c r="H63" s="119">
        <v>0</v>
      </c>
      <c r="I63" s="119">
        <v>0</v>
      </c>
      <c r="J63" s="119">
        <v>0</v>
      </c>
      <c r="K63" s="119">
        <v>0</v>
      </c>
      <c r="L63" s="118" t="s">
        <v>79</v>
      </c>
      <c r="M63" s="118"/>
    </row>
    <row r="64" spans="1:13" ht="38.25" x14ac:dyDescent="0.25">
      <c r="A64" s="275"/>
      <c r="B64" s="272"/>
      <c r="C64" s="118" t="s">
        <v>257</v>
      </c>
      <c r="D64" s="133" t="s">
        <v>80</v>
      </c>
      <c r="E64" s="123">
        <f>G64</f>
        <v>0</v>
      </c>
      <c r="F64" s="123">
        <f t="shared" ref="F64" si="78">G64+H64+I64+J64+K64</f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18" t="s">
        <v>79</v>
      </c>
      <c r="M64" s="118"/>
    </row>
    <row r="65" spans="1:13" ht="25.5" x14ac:dyDescent="0.25">
      <c r="A65" s="273" t="s">
        <v>270</v>
      </c>
      <c r="B65" s="270" t="s">
        <v>268</v>
      </c>
      <c r="C65" s="113"/>
      <c r="D65" s="134" t="s">
        <v>78</v>
      </c>
      <c r="E65" s="34">
        <f>E66+E67+E68</f>
        <v>0</v>
      </c>
      <c r="F65" s="34">
        <f t="shared" ref="F65" si="79">F66+F67+F68</f>
        <v>0</v>
      </c>
      <c r="G65" s="34">
        <f t="shared" ref="G65" si="80">G66+G67+G68</f>
        <v>0</v>
      </c>
      <c r="H65" s="34">
        <f t="shared" ref="H65" si="81">H66+H67+H68</f>
        <v>0</v>
      </c>
      <c r="I65" s="34">
        <f t="shared" ref="I65" si="82">I66+I67+I68</f>
        <v>0</v>
      </c>
      <c r="J65" s="34">
        <f t="shared" ref="J65" si="83">J66+J67+J68</f>
        <v>0</v>
      </c>
      <c r="K65" s="34">
        <f t="shared" ref="K65" si="84">K66+K67+K68</f>
        <v>0</v>
      </c>
      <c r="L65" s="47" t="s">
        <v>79</v>
      </c>
      <c r="M65" s="47"/>
    </row>
    <row r="66" spans="1:13" ht="38.25" x14ac:dyDescent="0.25">
      <c r="A66" s="274"/>
      <c r="B66" s="271"/>
      <c r="C66" s="113" t="s">
        <v>257</v>
      </c>
      <c r="D66" s="114" t="s">
        <v>255</v>
      </c>
      <c r="E66" s="119">
        <f>G66</f>
        <v>0</v>
      </c>
      <c r="F66" s="119">
        <f>G66+H66+I66+J66+K66</f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8" t="s">
        <v>79</v>
      </c>
      <c r="M66" s="118"/>
    </row>
    <row r="67" spans="1:13" ht="38.25" x14ac:dyDescent="0.25">
      <c r="A67" s="274"/>
      <c r="B67" s="271"/>
      <c r="C67" s="113" t="s">
        <v>257</v>
      </c>
      <c r="D67" s="114" t="s">
        <v>256</v>
      </c>
      <c r="E67" s="119">
        <f>G67</f>
        <v>0</v>
      </c>
      <c r="F67" s="119">
        <f>G67+H67+I67+J67+K67</f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8" t="s">
        <v>79</v>
      </c>
      <c r="M67" s="118"/>
    </row>
    <row r="68" spans="1:13" ht="38.25" x14ac:dyDescent="0.25">
      <c r="A68" s="275"/>
      <c r="B68" s="272"/>
      <c r="C68" s="118" t="s">
        <v>257</v>
      </c>
      <c r="D68" s="133" t="s">
        <v>80</v>
      </c>
      <c r="E68" s="123">
        <f>G68</f>
        <v>0</v>
      </c>
      <c r="F68" s="123">
        <f t="shared" ref="F68" si="85">G68+H68+I68+J68+K68</f>
        <v>0</v>
      </c>
      <c r="G68" s="123">
        <v>0</v>
      </c>
      <c r="H68" s="123">
        <v>0</v>
      </c>
      <c r="I68" s="123">
        <v>0</v>
      </c>
      <c r="J68" s="123">
        <v>0</v>
      </c>
      <c r="K68" s="123">
        <v>0</v>
      </c>
      <c r="L68" s="118" t="s">
        <v>79</v>
      </c>
      <c r="M68" s="118"/>
    </row>
    <row r="69" spans="1:13" ht="27.75" customHeight="1" x14ac:dyDescent="0.25">
      <c r="A69" s="273" t="s">
        <v>271</v>
      </c>
      <c r="B69" s="270" t="s">
        <v>269</v>
      </c>
      <c r="C69" s="113"/>
      <c r="D69" s="134" t="s">
        <v>78</v>
      </c>
      <c r="E69" s="34">
        <f>E70+E71+E72</f>
        <v>80</v>
      </c>
      <c r="F69" s="34">
        <f t="shared" ref="F69" si="86">F70+F71+F72</f>
        <v>400</v>
      </c>
      <c r="G69" s="34">
        <f t="shared" ref="G69" si="87">G70+G71+G72</f>
        <v>80</v>
      </c>
      <c r="H69" s="34">
        <f t="shared" ref="H69" si="88">H70+H71+H72</f>
        <v>80</v>
      </c>
      <c r="I69" s="34">
        <f t="shared" ref="I69" si="89">I70+I71+I72</f>
        <v>80</v>
      </c>
      <c r="J69" s="34">
        <f t="shared" ref="J69" si="90">J70+J71+J72</f>
        <v>80</v>
      </c>
      <c r="K69" s="34">
        <f t="shared" ref="K69" si="91">K70+K71+K72</f>
        <v>80</v>
      </c>
      <c r="L69" s="47" t="s">
        <v>79</v>
      </c>
      <c r="M69" s="47"/>
    </row>
    <row r="70" spans="1:13" ht="38.25" x14ac:dyDescent="0.25">
      <c r="A70" s="274"/>
      <c r="B70" s="271"/>
      <c r="C70" s="113" t="s">
        <v>257</v>
      </c>
      <c r="D70" s="114" t="s">
        <v>255</v>
      </c>
      <c r="E70" s="119">
        <f>G70</f>
        <v>80</v>
      </c>
      <c r="F70" s="119">
        <f>G70+H70+I70+J70+K70</f>
        <v>400</v>
      </c>
      <c r="G70" s="119">
        <v>80</v>
      </c>
      <c r="H70" s="119">
        <v>80</v>
      </c>
      <c r="I70" s="119">
        <v>80</v>
      </c>
      <c r="J70" s="119">
        <v>80</v>
      </c>
      <c r="K70" s="119">
        <v>80</v>
      </c>
      <c r="L70" s="118" t="s">
        <v>79</v>
      </c>
      <c r="M70" s="118"/>
    </row>
    <row r="71" spans="1:13" ht="38.25" x14ac:dyDescent="0.25">
      <c r="A71" s="274"/>
      <c r="B71" s="271"/>
      <c r="C71" s="113" t="s">
        <v>257</v>
      </c>
      <c r="D71" s="114" t="s">
        <v>256</v>
      </c>
      <c r="E71" s="119">
        <f>G71</f>
        <v>0</v>
      </c>
      <c r="F71" s="119">
        <f>G71+H71+I71+J71+K71</f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8" t="s">
        <v>79</v>
      </c>
      <c r="M71" s="118"/>
    </row>
    <row r="72" spans="1:13" ht="38.25" x14ac:dyDescent="0.25">
      <c r="A72" s="275"/>
      <c r="B72" s="272"/>
      <c r="C72" s="118" t="s">
        <v>257</v>
      </c>
      <c r="D72" s="133" t="s">
        <v>80</v>
      </c>
      <c r="E72" s="123">
        <f>G72</f>
        <v>0</v>
      </c>
      <c r="F72" s="123">
        <f t="shared" ref="F72" si="92">G72+H72+I72+J72+K72</f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18" t="s">
        <v>79</v>
      </c>
      <c r="M72" s="118"/>
    </row>
    <row r="73" spans="1:13" ht="27.75" customHeight="1" x14ac:dyDescent="0.25">
      <c r="A73" s="188" t="s">
        <v>86</v>
      </c>
      <c r="B73" s="188"/>
      <c r="C73" s="151"/>
      <c r="D73" s="40" t="s">
        <v>83</v>
      </c>
      <c r="E73" s="124">
        <f>E33+E45+E49+E53+E57+E61+E65+E69</f>
        <v>16662.3</v>
      </c>
      <c r="F73" s="124">
        <f t="shared" ref="F73:K73" si="93">F33+F45+F49+F53+F57+F61+F65+F69</f>
        <v>83311.5</v>
      </c>
      <c r="G73" s="124">
        <f t="shared" si="93"/>
        <v>16662.3</v>
      </c>
      <c r="H73" s="124">
        <f t="shared" si="93"/>
        <v>16662.3</v>
      </c>
      <c r="I73" s="124">
        <f t="shared" si="93"/>
        <v>16662.3</v>
      </c>
      <c r="J73" s="124">
        <f t="shared" si="93"/>
        <v>16662.3</v>
      </c>
      <c r="K73" s="124">
        <f t="shared" si="93"/>
        <v>16662.3</v>
      </c>
      <c r="L73" s="129"/>
      <c r="M73" s="129"/>
    </row>
    <row r="74" spans="1:13" ht="42" customHeight="1" x14ac:dyDescent="0.25">
      <c r="A74" s="188"/>
      <c r="B74" s="188"/>
      <c r="C74" s="151"/>
      <c r="D74" s="40" t="s">
        <v>273</v>
      </c>
      <c r="E74" s="124">
        <f>E30</f>
        <v>16662.3</v>
      </c>
      <c r="F74" s="124">
        <f t="shared" ref="F74:K74" si="94">F30</f>
        <v>83311.5</v>
      </c>
      <c r="G74" s="124">
        <f t="shared" si="94"/>
        <v>16662.3</v>
      </c>
      <c r="H74" s="124">
        <f t="shared" si="94"/>
        <v>16662.3</v>
      </c>
      <c r="I74" s="124">
        <f t="shared" si="94"/>
        <v>16662.3</v>
      </c>
      <c r="J74" s="124">
        <f t="shared" si="94"/>
        <v>16662.3</v>
      </c>
      <c r="K74" s="124">
        <f t="shared" si="94"/>
        <v>16662.3</v>
      </c>
      <c r="L74" s="116"/>
      <c r="M74" s="116"/>
    </row>
    <row r="75" spans="1:13" ht="34.5" customHeight="1" x14ac:dyDescent="0.25">
      <c r="A75" s="188"/>
      <c r="B75" s="188"/>
      <c r="C75" s="151"/>
      <c r="D75" s="50" t="s">
        <v>274</v>
      </c>
      <c r="E75" s="51">
        <f>E31</f>
        <v>0</v>
      </c>
      <c r="F75" s="51">
        <f t="shared" ref="F75:K75" si="95">F31</f>
        <v>0</v>
      </c>
      <c r="G75" s="51">
        <f t="shared" si="95"/>
        <v>0</v>
      </c>
      <c r="H75" s="51">
        <f t="shared" si="95"/>
        <v>0</v>
      </c>
      <c r="I75" s="51">
        <f t="shared" si="95"/>
        <v>0</v>
      </c>
      <c r="J75" s="51">
        <f t="shared" si="95"/>
        <v>0</v>
      </c>
      <c r="K75" s="51">
        <f t="shared" si="95"/>
        <v>0</v>
      </c>
      <c r="L75" s="120"/>
      <c r="M75" s="120"/>
    </row>
    <row r="76" spans="1:13" ht="42" customHeight="1" x14ac:dyDescent="0.25">
      <c r="A76" s="188"/>
      <c r="B76" s="188"/>
      <c r="C76" s="151"/>
      <c r="D76" s="53" t="s">
        <v>87</v>
      </c>
      <c r="E76" s="54">
        <f>E32</f>
        <v>0</v>
      </c>
      <c r="F76" s="54">
        <f t="shared" ref="F76:K76" si="96">F32</f>
        <v>0</v>
      </c>
      <c r="G76" s="54">
        <f t="shared" si="96"/>
        <v>0</v>
      </c>
      <c r="H76" s="54">
        <f t="shared" si="96"/>
        <v>0</v>
      </c>
      <c r="I76" s="54">
        <f t="shared" si="96"/>
        <v>0</v>
      </c>
      <c r="J76" s="54">
        <f t="shared" si="96"/>
        <v>0</v>
      </c>
      <c r="K76" s="54">
        <f t="shared" si="96"/>
        <v>0</v>
      </c>
      <c r="L76" s="48"/>
      <c r="M76" s="48"/>
    </row>
    <row r="77" spans="1:13" ht="45" customHeight="1" x14ac:dyDescent="0.25">
      <c r="A77" s="282" t="s">
        <v>199</v>
      </c>
      <c r="B77" s="282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</row>
    <row r="78" spans="1:13" ht="28.5" customHeight="1" x14ac:dyDescent="0.25">
      <c r="A78" s="279" t="s">
        <v>109</v>
      </c>
      <c r="B78" s="276" t="s">
        <v>225</v>
      </c>
      <c r="C78" s="121"/>
      <c r="D78" s="40" t="s">
        <v>78</v>
      </c>
      <c r="E78" s="124">
        <f>E79+E80+E81</f>
        <v>35333.199999999997</v>
      </c>
      <c r="F78" s="124">
        <f t="shared" ref="F78:K78" si="97">F79+F80+F81</f>
        <v>176666</v>
      </c>
      <c r="G78" s="124">
        <f t="shared" si="97"/>
        <v>35333.199999999997</v>
      </c>
      <c r="H78" s="124">
        <f t="shared" si="97"/>
        <v>35333.199999999997</v>
      </c>
      <c r="I78" s="124">
        <f t="shared" si="97"/>
        <v>35333.199999999997</v>
      </c>
      <c r="J78" s="124">
        <f t="shared" si="97"/>
        <v>35333.199999999997</v>
      </c>
      <c r="K78" s="124">
        <f t="shared" si="97"/>
        <v>35333.199999999997</v>
      </c>
      <c r="L78" s="42"/>
      <c r="M78" s="42"/>
    </row>
    <row r="79" spans="1:13" ht="45" customHeight="1" x14ac:dyDescent="0.25">
      <c r="A79" s="280"/>
      <c r="B79" s="277"/>
      <c r="C79" s="129"/>
      <c r="D79" s="132" t="s">
        <v>255</v>
      </c>
      <c r="E79" s="43">
        <f>E83+E95+E99+E103+E107+E111+E115</f>
        <v>35333.199999999997</v>
      </c>
      <c r="F79" s="43">
        <f t="shared" ref="F79:K79" si="98">F83+F95+F99+F103+F107+F111+F115</f>
        <v>176666</v>
      </c>
      <c r="G79" s="43">
        <f t="shared" si="98"/>
        <v>35333.199999999997</v>
      </c>
      <c r="H79" s="43">
        <f t="shared" si="98"/>
        <v>35333.199999999997</v>
      </c>
      <c r="I79" s="43">
        <f t="shared" si="98"/>
        <v>35333.199999999997</v>
      </c>
      <c r="J79" s="43">
        <f t="shared" si="98"/>
        <v>35333.199999999997</v>
      </c>
      <c r="K79" s="43">
        <f t="shared" si="98"/>
        <v>35333.199999999997</v>
      </c>
      <c r="L79" s="116"/>
      <c r="M79" s="42"/>
    </row>
    <row r="80" spans="1:13" ht="40.5" customHeight="1" x14ac:dyDescent="0.25">
      <c r="A80" s="280"/>
      <c r="B80" s="277"/>
      <c r="C80" s="129"/>
      <c r="D80" s="139" t="s">
        <v>256</v>
      </c>
      <c r="E80" s="140">
        <f>E84+E88+E92+E96+E100+E104+E108+E112+E116</f>
        <v>0</v>
      </c>
      <c r="F80" s="140">
        <f t="shared" ref="F80:K80" si="99">F84+F88+F92+F96+F100+F104+F108+F112+F116</f>
        <v>0</v>
      </c>
      <c r="G80" s="140">
        <f t="shared" si="99"/>
        <v>0</v>
      </c>
      <c r="H80" s="140">
        <f t="shared" si="99"/>
        <v>0</v>
      </c>
      <c r="I80" s="140">
        <f t="shared" si="99"/>
        <v>0</v>
      </c>
      <c r="J80" s="140">
        <f t="shared" si="99"/>
        <v>0</v>
      </c>
      <c r="K80" s="140">
        <f t="shared" si="99"/>
        <v>0</v>
      </c>
      <c r="L80" s="120"/>
      <c r="M80" s="120"/>
    </row>
    <row r="81" spans="1:13" ht="43.5" customHeight="1" x14ac:dyDescent="0.25">
      <c r="A81" s="281"/>
      <c r="B81" s="278"/>
      <c r="C81" s="129"/>
      <c r="D81" s="135" t="s">
        <v>80</v>
      </c>
      <c r="E81" s="49">
        <f>E85+E89+E93+E97+E101+E105+E109+E113+E117</f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8"/>
      <c r="M81" s="48"/>
    </row>
    <row r="82" spans="1:13" ht="29.25" customHeight="1" x14ac:dyDescent="0.25">
      <c r="A82" s="273" t="s">
        <v>107</v>
      </c>
      <c r="B82" s="270" t="s">
        <v>365</v>
      </c>
      <c r="C82" s="113"/>
      <c r="D82" s="134" t="s">
        <v>78</v>
      </c>
      <c r="E82" s="34">
        <f>E83+E84+E85</f>
        <v>34683.199999999997</v>
      </c>
      <c r="F82" s="34">
        <f t="shared" ref="F82" si="100">F83+F84+F85</f>
        <v>173416</v>
      </c>
      <c r="G82" s="34">
        <f t="shared" ref="G82" si="101">G83+G84+G85</f>
        <v>34683.199999999997</v>
      </c>
      <c r="H82" s="34">
        <f t="shared" ref="H82" si="102">H83+H84+H85</f>
        <v>34683.199999999997</v>
      </c>
      <c r="I82" s="34">
        <f t="shared" ref="I82" si="103">I83+I84+I85</f>
        <v>34683.199999999997</v>
      </c>
      <c r="J82" s="34">
        <f t="shared" ref="J82" si="104">J83+J84+J85</f>
        <v>34683.199999999997</v>
      </c>
      <c r="K82" s="34">
        <f t="shared" ref="K82" si="105">K83+K84+K85</f>
        <v>34683.199999999997</v>
      </c>
      <c r="L82" s="47" t="s">
        <v>79</v>
      </c>
      <c r="M82" s="47"/>
    </row>
    <row r="83" spans="1:13" ht="45" customHeight="1" x14ac:dyDescent="0.25">
      <c r="A83" s="274"/>
      <c r="B83" s="271"/>
      <c r="C83" s="113" t="s">
        <v>257</v>
      </c>
      <c r="D83" s="114" t="s">
        <v>255</v>
      </c>
      <c r="E83" s="119">
        <f>E87+E91</f>
        <v>34683.199999999997</v>
      </c>
      <c r="F83" s="119">
        <f t="shared" ref="F83:K83" si="106">F87+F91</f>
        <v>173416</v>
      </c>
      <c r="G83" s="119">
        <f t="shared" si="106"/>
        <v>34683.199999999997</v>
      </c>
      <c r="H83" s="119">
        <f t="shared" si="106"/>
        <v>34683.199999999997</v>
      </c>
      <c r="I83" s="119">
        <f t="shared" si="106"/>
        <v>34683.199999999997</v>
      </c>
      <c r="J83" s="119">
        <f t="shared" si="106"/>
        <v>34683.199999999997</v>
      </c>
      <c r="K83" s="119">
        <f t="shared" si="106"/>
        <v>34683.199999999997</v>
      </c>
      <c r="L83" s="118" t="s">
        <v>79</v>
      </c>
      <c r="M83" s="118"/>
    </row>
    <row r="84" spans="1:13" ht="35.25" customHeight="1" x14ac:dyDescent="0.25">
      <c r="A84" s="274"/>
      <c r="B84" s="271"/>
      <c r="C84" s="113" t="s">
        <v>257</v>
      </c>
      <c r="D84" s="114" t="s">
        <v>256</v>
      </c>
      <c r="E84" s="119">
        <f>E88+E92</f>
        <v>0</v>
      </c>
      <c r="F84" s="119">
        <f t="shared" ref="F84:K84" si="107">F88+F92</f>
        <v>0</v>
      </c>
      <c r="G84" s="119">
        <f t="shared" si="107"/>
        <v>0</v>
      </c>
      <c r="H84" s="119">
        <f t="shared" si="107"/>
        <v>0</v>
      </c>
      <c r="I84" s="119">
        <f t="shared" si="107"/>
        <v>0</v>
      </c>
      <c r="J84" s="119">
        <f t="shared" si="107"/>
        <v>0</v>
      </c>
      <c r="K84" s="119">
        <f t="shared" si="107"/>
        <v>0</v>
      </c>
      <c r="L84" s="118" t="s">
        <v>79</v>
      </c>
      <c r="M84" s="118"/>
    </row>
    <row r="85" spans="1:13" ht="42.75" customHeight="1" x14ac:dyDescent="0.25">
      <c r="A85" s="275"/>
      <c r="B85" s="272"/>
      <c r="C85" s="118" t="s">
        <v>257</v>
      </c>
      <c r="D85" s="133" t="s">
        <v>80</v>
      </c>
      <c r="E85" s="123">
        <f>E89+E93</f>
        <v>0</v>
      </c>
      <c r="F85" s="123">
        <f t="shared" ref="F85:K85" si="108">F89+F93</f>
        <v>0</v>
      </c>
      <c r="G85" s="123">
        <f t="shared" si="108"/>
        <v>0</v>
      </c>
      <c r="H85" s="123">
        <f t="shared" si="108"/>
        <v>0</v>
      </c>
      <c r="I85" s="123">
        <f t="shared" si="108"/>
        <v>0</v>
      </c>
      <c r="J85" s="123">
        <f t="shared" si="108"/>
        <v>0</v>
      </c>
      <c r="K85" s="123">
        <f t="shared" si="108"/>
        <v>0</v>
      </c>
      <c r="L85" s="118" t="s">
        <v>79</v>
      </c>
      <c r="M85" s="118"/>
    </row>
    <row r="86" spans="1:13" ht="31.5" customHeight="1" x14ac:dyDescent="0.25">
      <c r="A86" s="273" t="s">
        <v>98</v>
      </c>
      <c r="B86" s="270" t="s">
        <v>366</v>
      </c>
      <c r="C86" s="113"/>
      <c r="D86" s="134" t="s">
        <v>78</v>
      </c>
      <c r="E86" s="34">
        <f>E87+E88+E89</f>
        <v>34683.199999999997</v>
      </c>
      <c r="F86" s="34">
        <f t="shared" ref="F86" si="109">F87+F88+F89</f>
        <v>173416</v>
      </c>
      <c r="G86" s="34">
        <f t="shared" ref="G86" si="110">G87+G88+G89</f>
        <v>34683.199999999997</v>
      </c>
      <c r="H86" s="34">
        <f t="shared" ref="H86" si="111">H87+H88+H89</f>
        <v>34683.199999999997</v>
      </c>
      <c r="I86" s="34">
        <f t="shared" ref="I86" si="112">I87+I88+I89</f>
        <v>34683.199999999997</v>
      </c>
      <c r="J86" s="34">
        <f t="shared" ref="J86" si="113">J87+J88+J89</f>
        <v>34683.199999999997</v>
      </c>
      <c r="K86" s="34">
        <f t="shared" ref="K86" si="114">K87+K88+K89</f>
        <v>34683.199999999997</v>
      </c>
      <c r="L86" s="47" t="s">
        <v>79</v>
      </c>
      <c r="M86" s="283" t="str">
        <f>'[1]17 09 2014 измен сод учр 2018'!$N$11</f>
        <v xml:space="preserve">Оказание услуг и обеспечение жизнедеятельности учреждений </v>
      </c>
    </row>
    <row r="87" spans="1:13" ht="45" customHeight="1" x14ac:dyDescent="0.25">
      <c r="A87" s="274"/>
      <c r="B87" s="271"/>
      <c r="C87" s="113" t="s">
        <v>257</v>
      </c>
      <c r="D87" s="114" t="s">
        <v>255</v>
      </c>
      <c r="E87" s="119">
        <f>G87</f>
        <v>34683.199999999997</v>
      </c>
      <c r="F87" s="119">
        <f>G87+H87+I87+J87+K87</f>
        <v>173416</v>
      </c>
      <c r="G87" s="119">
        <v>34683.199999999997</v>
      </c>
      <c r="H87" s="119">
        <v>34683.199999999997</v>
      </c>
      <c r="I87" s="119">
        <v>34683.199999999997</v>
      </c>
      <c r="J87" s="119">
        <v>34683.199999999997</v>
      </c>
      <c r="K87" s="119">
        <v>34683.199999999997</v>
      </c>
      <c r="L87" s="118" t="s">
        <v>79</v>
      </c>
      <c r="M87" s="284"/>
    </row>
    <row r="88" spans="1:13" ht="39.75" customHeight="1" x14ac:dyDescent="0.25">
      <c r="A88" s="274"/>
      <c r="B88" s="271"/>
      <c r="C88" s="113" t="s">
        <v>257</v>
      </c>
      <c r="D88" s="114" t="s">
        <v>256</v>
      </c>
      <c r="E88" s="119">
        <f>G88</f>
        <v>0</v>
      </c>
      <c r="F88" s="119">
        <f>G88+H88+I88+J88+K88</f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8" t="s">
        <v>79</v>
      </c>
      <c r="M88" s="285"/>
    </row>
    <row r="89" spans="1:13" ht="40.5" customHeight="1" x14ac:dyDescent="0.25">
      <c r="A89" s="275"/>
      <c r="B89" s="272"/>
      <c r="C89" s="118" t="s">
        <v>257</v>
      </c>
      <c r="D89" s="133" t="s">
        <v>80</v>
      </c>
      <c r="E89" s="123">
        <f>G89</f>
        <v>0</v>
      </c>
      <c r="F89" s="123">
        <f t="shared" ref="F89" si="115">G89+H89+I89+J89+K89</f>
        <v>0</v>
      </c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18" t="s">
        <v>79</v>
      </c>
      <c r="M89" s="118"/>
    </row>
    <row r="90" spans="1:13" ht="32.25" customHeight="1" x14ac:dyDescent="0.25">
      <c r="A90" s="273" t="s">
        <v>100</v>
      </c>
      <c r="B90" s="270" t="s">
        <v>276</v>
      </c>
      <c r="C90" s="113"/>
      <c r="D90" s="134" t="s">
        <v>78</v>
      </c>
      <c r="E90" s="34">
        <f>E91+E92+E93</f>
        <v>0</v>
      </c>
      <c r="F90" s="34">
        <f t="shared" ref="F90" si="116">F91+F92+F93</f>
        <v>0</v>
      </c>
      <c r="G90" s="34">
        <f t="shared" ref="G90" si="117">G91+G92+G93</f>
        <v>0</v>
      </c>
      <c r="H90" s="34">
        <f t="shared" ref="H90" si="118">H91+H92+H93</f>
        <v>0</v>
      </c>
      <c r="I90" s="34">
        <f t="shared" ref="I90" si="119">I91+I92+I93</f>
        <v>0</v>
      </c>
      <c r="J90" s="34">
        <f t="shared" ref="J90" si="120">J91+J92+J93</f>
        <v>0</v>
      </c>
      <c r="K90" s="34">
        <f t="shared" ref="K90" si="121">K91+K92+K93</f>
        <v>0</v>
      </c>
      <c r="L90" s="47" t="s">
        <v>79</v>
      </c>
      <c r="M90" s="47"/>
    </row>
    <row r="91" spans="1:13" ht="42.75" customHeight="1" x14ac:dyDescent="0.25">
      <c r="A91" s="274"/>
      <c r="B91" s="271"/>
      <c r="C91" s="113" t="s">
        <v>257</v>
      </c>
      <c r="D91" s="114" t="s">
        <v>255</v>
      </c>
      <c r="E91" s="119">
        <f>G91</f>
        <v>0</v>
      </c>
      <c r="F91" s="119">
        <f>G91+H91+I91+J91+K91</f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  <c r="L91" s="118" t="s">
        <v>79</v>
      </c>
      <c r="M91" s="118"/>
    </row>
    <row r="92" spans="1:13" ht="39.75" customHeight="1" x14ac:dyDescent="0.25">
      <c r="A92" s="274"/>
      <c r="B92" s="271"/>
      <c r="C92" s="113" t="s">
        <v>257</v>
      </c>
      <c r="D92" s="114" t="s">
        <v>256</v>
      </c>
      <c r="E92" s="119">
        <f>G92</f>
        <v>0</v>
      </c>
      <c r="F92" s="119">
        <f>G92+H92+I92+J92+K92</f>
        <v>0</v>
      </c>
      <c r="G92" s="119">
        <v>0</v>
      </c>
      <c r="H92" s="119">
        <v>0</v>
      </c>
      <c r="I92" s="119">
        <v>0</v>
      </c>
      <c r="J92" s="119">
        <v>0</v>
      </c>
      <c r="K92" s="119">
        <v>0</v>
      </c>
      <c r="L92" s="118" t="s">
        <v>79</v>
      </c>
      <c r="M92" s="118"/>
    </row>
    <row r="93" spans="1:13" ht="42.75" customHeight="1" x14ac:dyDescent="0.25">
      <c r="A93" s="275"/>
      <c r="B93" s="272"/>
      <c r="C93" s="118" t="s">
        <v>257</v>
      </c>
      <c r="D93" s="133" t="s">
        <v>80</v>
      </c>
      <c r="E93" s="123">
        <f>G93</f>
        <v>0</v>
      </c>
      <c r="F93" s="123">
        <f t="shared" ref="F93" si="122">G93+H93+I93+J93+K93</f>
        <v>0</v>
      </c>
      <c r="G93" s="123">
        <v>0</v>
      </c>
      <c r="H93" s="123">
        <v>0</v>
      </c>
      <c r="I93" s="123">
        <v>0</v>
      </c>
      <c r="J93" s="123">
        <v>0</v>
      </c>
      <c r="K93" s="123">
        <v>0</v>
      </c>
      <c r="L93" s="118" t="s">
        <v>79</v>
      </c>
      <c r="M93" s="118"/>
    </row>
    <row r="94" spans="1:13" ht="31.5" customHeight="1" x14ac:dyDescent="0.25">
      <c r="A94" s="273" t="s">
        <v>102</v>
      </c>
      <c r="B94" s="270" t="s">
        <v>277</v>
      </c>
      <c r="C94" s="113"/>
      <c r="D94" s="134" t="s">
        <v>78</v>
      </c>
      <c r="E94" s="34">
        <f>E95+E96+E97</f>
        <v>150</v>
      </c>
      <c r="F94" s="34">
        <f t="shared" ref="F94" si="123">F95+F96+F97</f>
        <v>750</v>
      </c>
      <c r="G94" s="34">
        <f t="shared" ref="G94" si="124">G95+G96+G97</f>
        <v>150</v>
      </c>
      <c r="H94" s="34">
        <f t="shared" ref="H94" si="125">H95+H96+H97</f>
        <v>150</v>
      </c>
      <c r="I94" s="34">
        <f t="shared" ref="I94" si="126">I95+I96+I97</f>
        <v>150</v>
      </c>
      <c r="J94" s="34">
        <f t="shared" ref="J94" si="127">J95+J96+J97</f>
        <v>150</v>
      </c>
      <c r="K94" s="34">
        <f t="shared" ref="K94" si="128">K95+K96+K97</f>
        <v>150</v>
      </c>
      <c r="L94" s="47" t="s">
        <v>79</v>
      </c>
      <c r="M94" s="47"/>
    </row>
    <row r="95" spans="1:13" ht="42.75" customHeight="1" x14ac:dyDescent="0.25">
      <c r="A95" s="274"/>
      <c r="B95" s="271"/>
      <c r="C95" s="113" t="s">
        <v>257</v>
      </c>
      <c r="D95" s="114" t="s">
        <v>255</v>
      </c>
      <c r="E95" s="119">
        <f>G95</f>
        <v>150</v>
      </c>
      <c r="F95" s="119">
        <f>G95+H95+I95+J95+K95</f>
        <v>750</v>
      </c>
      <c r="G95" s="119">
        <v>150</v>
      </c>
      <c r="H95" s="119">
        <v>150</v>
      </c>
      <c r="I95" s="119">
        <v>150</v>
      </c>
      <c r="J95" s="119">
        <v>150</v>
      </c>
      <c r="K95" s="119">
        <v>150</v>
      </c>
      <c r="L95" s="118" t="s">
        <v>79</v>
      </c>
      <c r="M95" s="118"/>
    </row>
    <row r="96" spans="1:13" ht="42.75" customHeight="1" x14ac:dyDescent="0.25">
      <c r="A96" s="274"/>
      <c r="B96" s="271"/>
      <c r="C96" s="113" t="s">
        <v>257</v>
      </c>
      <c r="D96" s="114" t="s">
        <v>256</v>
      </c>
      <c r="E96" s="119">
        <f>G96</f>
        <v>0</v>
      </c>
      <c r="F96" s="119">
        <f>G96+H96+I96+J96+K96</f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8" t="s">
        <v>79</v>
      </c>
      <c r="M96" s="118"/>
    </row>
    <row r="97" spans="1:13" ht="42.75" customHeight="1" x14ac:dyDescent="0.25">
      <c r="A97" s="275"/>
      <c r="B97" s="272"/>
      <c r="C97" s="118" t="s">
        <v>257</v>
      </c>
      <c r="D97" s="133" t="s">
        <v>80</v>
      </c>
      <c r="E97" s="123">
        <f>G97</f>
        <v>0</v>
      </c>
      <c r="F97" s="123">
        <f t="shared" ref="F97" si="129">G97+H97+I97+J97+K97</f>
        <v>0</v>
      </c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18" t="s">
        <v>79</v>
      </c>
      <c r="M97" s="118"/>
    </row>
    <row r="98" spans="1:13" ht="30" customHeight="1" x14ac:dyDescent="0.25">
      <c r="A98" s="273" t="s">
        <v>264</v>
      </c>
      <c r="B98" s="270" t="s">
        <v>278</v>
      </c>
      <c r="C98" s="113"/>
      <c r="D98" s="134" t="s">
        <v>78</v>
      </c>
      <c r="E98" s="34">
        <f>E99+E100+E101</f>
        <v>450</v>
      </c>
      <c r="F98" s="34">
        <f t="shared" ref="F98" si="130">F99+F100+F101</f>
        <v>2250</v>
      </c>
      <c r="G98" s="34">
        <f t="shared" ref="G98" si="131">G99+G100+G101</f>
        <v>450</v>
      </c>
      <c r="H98" s="34">
        <f t="shared" ref="H98" si="132">H99+H100+H101</f>
        <v>450</v>
      </c>
      <c r="I98" s="34">
        <f t="shared" ref="I98" si="133">I99+I100+I101</f>
        <v>450</v>
      </c>
      <c r="J98" s="34">
        <f t="shared" ref="J98" si="134">J99+J100+J101</f>
        <v>450</v>
      </c>
      <c r="K98" s="34">
        <f t="shared" ref="K98" si="135">K99+K100+K101</f>
        <v>450</v>
      </c>
      <c r="L98" s="47" t="s">
        <v>79</v>
      </c>
      <c r="M98" s="47"/>
    </row>
    <row r="99" spans="1:13" ht="42.75" customHeight="1" x14ac:dyDescent="0.25">
      <c r="A99" s="274"/>
      <c r="B99" s="271"/>
      <c r="C99" s="113" t="s">
        <v>257</v>
      </c>
      <c r="D99" s="114" t="s">
        <v>255</v>
      </c>
      <c r="E99" s="119">
        <f>G99</f>
        <v>450</v>
      </c>
      <c r="F99" s="119">
        <f>G99+H99+I99+J99+K99</f>
        <v>2250</v>
      </c>
      <c r="G99" s="119">
        <v>450</v>
      </c>
      <c r="H99" s="119">
        <v>450</v>
      </c>
      <c r="I99" s="119">
        <v>450</v>
      </c>
      <c r="J99" s="119">
        <v>450</v>
      </c>
      <c r="K99" s="119">
        <v>450</v>
      </c>
      <c r="L99" s="118" t="s">
        <v>79</v>
      </c>
      <c r="M99" s="118"/>
    </row>
    <row r="100" spans="1:13" ht="42.75" customHeight="1" x14ac:dyDescent="0.25">
      <c r="A100" s="274"/>
      <c r="B100" s="271"/>
      <c r="C100" s="113" t="s">
        <v>257</v>
      </c>
      <c r="D100" s="114" t="s">
        <v>256</v>
      </c>
      <c r="E100" s="119">
        <f>G100</f>
        <v>0</v>
      </c>
      <c r="F100" s="119">
        <f>G100+H100+I100+J100+K100</f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8" t="s">
        <v>79</v>
      </c>
      <c r="M100" s="118"/>
    </row>
    <row r="101" spans="1:13" ht="42.75" customHeight="1" x14ac:dyDescent="0.25">
      <c r="A101" s="275"/>
      <c r="B101" s="272"/>
      <c r="C101" s="118" t="s">
        <v>257</v>
      </c>
      <c r="D101" s="133" t="s">
        <v>80</v>
      </c>
      <c r="E101" s="123">
        <f>G101</f>
        <v>0</v>
      </c>
      <c r="F101" s="123">
        <f t="shared" ref="F101" si="136">G101+H101+I101+J101+K101</f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18" t="s">
        <v>79</v>
      </c>
      <c r="M101" s="118"/>
    </row>
    <row r="102" spans="1:13" ht="31.5" customHeight="1" x14ac:dyDescent="0.25">
      <c r="A102" s="273" t="s">
        <v>265</v>
      </c>
      <c r="B102" s="270" t="s">
        <v>267</v>
      </c>
      <c r="C102" s="113"/>
      <c r="D102" s="134" t="s">
        <v>78</v>
      </c>
      <c r="E102" s="34">
        <f>E103+E104+E105</f>
        <v>0</v>
      </c>
      <c r="F102" s="34">
        <f t="shared" ref="F102" si="137">F103+F104+F105</f>
        <v>0</v>
      </c>
      <c r="G102" s="34">
        <f t="shared" ref="G102" si="138">G103+G104+G105</f>
        <v>0</v>
      </c>
      <c r="H102" s="34">
        <f t="shared" ref="H102" si="139">H103+H104+H105</f>
        <v>0</v>
      </c>
      <c r="I102" s="34">
        <f t="shared" ref="I102" si="140">I103+I104+I105</f>
        <v>0</v>
      </c>
      <c r="J102" s="34">
        <f t="shared" ref="J102" si="141">J103+J104+J105</f>
        <v>0</v>
      </c>
      <c r="K102" s="34">
        <f t="shared" ref="K102" si="142">K103+K104+K105</f>
        <v>0</v>
      </c>
      <c r="L102" s="47" t="s">
        <v>79</v>
      </c>
      <c r="M102" s="47"/>
    </row>
    <row r="103" spans="1:13" ht="42.75" customHeight="1" x14ac:dyDescent="0.25">
      <c r="A103" s="274"/>
      <c r="B103" s="271"/>
      <c r="C103" s="113" t="s">
        <v>257</v>
      </c>
      <c r="D103" s="114" t="s">
        <v>255</v>
      </c>
      <c r="E103" s="119">
        <f>G103</f>
        <v>0</v>
      </c>
      <c r="F103" s="119">
        <f>G103+H103+I103+J103+K103</f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8" t="s">
        <v>79</v>
      </c>
      <c r="M103" s="118"/>
    </row>
    <row r="104" spans="1:13" ht="42.75" customHeight="1" x14ac:dyDescent="0.25">
      <c r="A104" s="274"/>
      <c r="B104" s="271"/>
      <c r="C104" s="113" t="s">
        <v>257</v>
      </c>
      <c r="D104" s="114" t="s">
        <v>256</v>
      </c>
      <c r="E104" s="119">
        <f>G104</f>
        <v>0</v>
      </c>
      <c r="F104" s="119">
        <f>G104+H104+I104+J104+K104</f>
        <v>0</v>
      </c>
      <c r="G104" s="119">
        <v>0</v>
      </c>
      <c r="H104" s="119">
        <v>0</v>
      </c>
      <c r="I104" s="119">
        <v>0</v>
      </c>
      <c r="J104" s="119">
        <v>0</v>
      </c>
      <c r="K104" s="119">
        <v>0</v>
      </c>
      <c r="L104" s="118" t="s">
        <v>79</v>
      </c>
      <c r="M104" s="118"/>
    </row>
    <row r="105" spans="1:13" ht="42.75" customHeight="1" x14ac:dyDescent="0.25">
      <c r="A105" s="275"/>
      <c r="B105" s="272"/>
      <c r="C105" s="118" t="s">
        <v>257</v>
      </c>
      <c r="D105" s="133" t="s">
        <v>80</v>
      </c>
      <c r="E105" s="123">
        <f>G105</f>
        <v>0</v>
      </c>
      <c r="F105" s="123">
        <f t="shared" ref="F105" si="143">G105+H105+I105+J105+K105</f>
        <v>0</v>
      </c>
      <c r="G105" s="123">
        <v>0</v>
      </c>
      <c r="H105" s="123">
        <v>0</v>
      </c>
      <c r="I105" s="123">
        <v>0</v>
      </c>
      <c r="J105" s="123">
        <v>0</v>
      </c>
      <c r="K105" s="123">
        <v>0</v>
      </c>
      <c r="L105" s="118" t="s">
        <v>79</v>
      </c>
      <c r="M105" s="118"/>
    </row>
    <row r="106" spans="1:13" ht="29.25" customHeight="1" x14ac:dyDescent="0.25">
      <c r="A106" s="273" t="s">
        <v>266</v>
      </c>
      <c r="B106" s="270" t="s">
        <v>300</v>
      </c>
      <c r="C106" s="113"/>
      <c r="D106" s="134" t="s">
        <v>78</v>
      </c>
      <c r="E106" s="34">
        <f>E107+E108+E109</f>
        <v>50</v>
      </c>
      <c r="F106" s="34">
        <f t="shared" ref="F106" si="144">F107+F108+F109</f>
        <v>250</v>
      </c>
      <c r="G106" s="34">
        <f t="shared" ref="G106" si="145">G107+G108+G109</f>
        <v>50</v>
      </c>
      <c r="H106" s="34">
        <f t="shared" ref="H106" si="146">H107+H108+H109</f>
        <v>50</v>
      </c>
      <c r="I106" s="34">
        <f t="shared" ref="I106" si="147">I107+I108+I109</f>
        <v>50</v>
      </c>
      <c r="J106" s="34">
        <f t="shared" ref="J106" si="148">J107+J108+J109</f>
        <v>50</v>
      </c>
      <c r="K106" s="34">
        <f t="shared" ref="K106" si="149">K107+K108+K109</f>
        <v>50</v>
      </c>
      <c r="L106" s="47" t="s">
        <v>79</v>
      </c>
      <c r="M106" s="47"/>
    </row>
    <row r="107" spans="1:13" ht="38.25" x14ac:dyDescent="0.25">
      <c r="A107" s="274"/>
      <c r="B107" s="271"/>
      <c r="C107" s="113" t="s">
        <v>257</v>
      </c>
      <c r="D107" s="114" t="s">
        <v>255</v>
      </c>
      <c r="E107" s="119">
        <f>G107</f>
        <v>50</v>
      </c>
      <c r="F107" s="119">
        <f>G107+H107+I107+J107+K107</f>
        <v>250</v>
      </c>
      <c r="G107" s="119">
        <v>50</v>
      </c>
      <c r="H107" s="119">
        <v>50</v>
      </c>
      <c r="I107" s="119">
        <v>50</v>
      </c>
      <c r="J107" s="119">
        <v>50</v>
      </c>
      <c r="K107" s="119">
        <v>50</v>
      </c>
      <c r="L107" s="118" t="s">
        <v>79</v>
      </c>
      <c r="M107" s="118"/>
    </row>
    <row r="108" spans="1:13" ht="38.25" x14ac:dyDescent="0.25">
      <c r="A108" s="274"/>
      <c r="B108" s="271"/>
      <c r="C108" s="113" t="s">
        <v>257</v>
      </c>
      <c r="D108" s="114" t="s">
        <v>256</v>
      </c>
      <c r="E108" s="119">
        <f>G108</f>
        <v>0</v>
      </c>
      <c r="F108" s="119">
        <f>G108+H108+I108+J108+K108</f>
        <v>0</v>
      </c>
      <c r="G108" s="119">
        <v>0</v>
      </c>
      <c r="H108" s="119">
        <v>0</v>
      </c>
      <c r="I108" s="119">
        <v>0</v>
      </c>
      <c r="J108" s="119">
        <v>0</v>
      </c>
      <c r="K108" s="119">
        <v>0</v>
      </c>
      <c r="L108" s="118" t="s">
        <v>79</v>
      </c>
      <c r="M108" s="118"/>
    </row>
    <row r="109" spans="1:13" ht="38.25" x14ac:dyDescent="0.25">
      <c r="A109" s="275"/>
      <c r="B109" s="272"/>
      <c r="C109" s="118" t="s">
        <v>257</v>
      </c>
      <c r="D109" s="133" t="s">
        <v>80</v>
      </c>
      <c r="E109" s="123">
        <f>G109</f>
        <v>0</v>
      </c>
      <c r="F109" s="123">
        <f t="shared" ref="F109" si="150">G109+H109+I109+J109+K109</f>
        <v>0</v>
      </c>
      <c r="G109" s="123">
        <v>0</v>
      </c>
      <c r="H109" s="123">
        <v>0</v>
      </c>
      <c r="I109" s="123">
        <v>0</v>
      </c>
      <c r="J109" s="123">
        <v>0</v>
      </c>
      <c r="K109" s="123">
        <v>0</v>
      </c>
      <c r="L109" s="118" t="s">
        <v>79</v>
      </c>
      <c r="M109" s="118"/>
    </row>
    <row r="110" spans="1:13" ht="25.5" x14ac:dyDescent="0.25">
      <c r="A110" s="273" t="s">
        <v>99</v>
      </c>
      <c r="B110" s="270" t="s">
        <v>66</v>
      </c>
      <c r="C110" s="113"/>
      <c r="D110" s="134" t="s">
        <v>78</v>
      </c>
      <c r="E110" s="34">
        <f>E111+E112+E113</f>
        <v>0</v>
      </c>
      <c r="F110" s="34">
        <f t="shared" ref="F110" si="151">F111+F112+F113</f>
        <v>0</v>
      </c>
      <c r="G110" s="34">
        <f t="shared" ref="G110" si="152">G111+G112+G113</f>
        <v>0</v>
      </c>
      <c r="H110" s="34">
        <f t="shared" ref="H110" si="153">H111+H112+H113</f>
        <v>0</v>
      </c>
      <c r="I110" s="34">
        <f t="shared" ref="I110" si="154">I111+I112+I113</f>
        <v>0</v>
      </c>
      <c r="J110" s="34">
        <f t="shared" ref="J110" si="155">J111+J112+J113</f>
        <v>0</v>
      </c>
      <c r="K110" s="34">
        <f t="shared" ref="K110" si="156">K111+K112+K113</f>
        <v>0</v>
      </c>
      <c r="L110" s="47" t="s">
        <v>79</v>
      </c>
      <c r="M110" s="47"/>
    </row>
    <row r="111" spans="1:13" ht="38.25" x14ac:dyDescent="0.25">
      <c r="A111" s="274"/>
      <c r="B111" s="271"/>
      <c r="C111" s="113" t="s">
        <v>257</v>
      </c>
      <c r="D111" s="114" t="s">
        <v>255</v>
      </c>
      <c r="E111" s="119">
        <f>G111</f>
        <v>0</v>
      </c>
      <c r="F111" s="119">
        <f>G111+H111+I111+J111+K111</f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8" t="s">
        <v>79</v>
      </c>
      <c r="M111" s="118"/>
    </row>
    <row r="112" spans="1:13" ht="38.25" x14ac:dyDescent="0.25">
      <c r="A112" s="274"/>
      <c r="B112" s="271"/>
      <c r="C112" s="113" t="s">
        <v>257</v>
      </c>
      <c r="D112" s="114" t="s">
        <v>256</v>
      </c>
      <c r="E112" s="119">
        <f>G112</f>
        <v>0</v>
      </c>
      <c r="F112" s="119">
        <f>G112+H112+I112+J112+K112</f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8" t="s">
        <v>79</v>
      </c>
      <c r="M112" s="118"/>
    </row>
    <row r="113" spans="1:13" ht="38.25" x14ac:dyDescent="0.25">
      <c r="A113" s="275"/>
      <c r="B113" s="272"/>
      <c r="C113" s="118" t="s">
        <v>257</v>
      </c>
      <c r="D113" s="133" t="s">
        <v>80</v>
      </c>
      <c r="E113" s="123">
        <f>G113</f>
        <v>0</v>
      </c>
      <c r="F113" s="123">
        <f t="shared" ref="F113" si="157">G113+H113+I113+J113+K113</f>
        <v>0</v>
      </c>
      <c r="G113" s="123">
        <v>0</v>
      </c>
      <c r="H113" s="123">
        <v>0</v>
      </c>
      <c r="I113" s="123">
        <v>0</v>
      </c>
      <c r="J113" s="123">
        <v>0</v>
      </c>
      <c r="K113" s="123">
        <v>0</v>
      </c>
      <c r="L113" s="118" t="s">
        <v>79</v>
      </c>
      <c r="M113" s="118"/>
    </row>
    <row r="114" spans="1:13" ht="25.5" x14ac:dyDescent="0.25">
      <c r="A114" s="273" t="s">
        <v>270</v>
      </c>
      <c r="B114" s="270" t="s">
        <v>62</v>
      </c>
      <c r="C114" s="113"/>
      <c r="D114" s="134" t="s">
        <v>78</v>
      </c>
      <c r="E114" s="34">
        <f>E115+E116+E117</f>
        <v>0</v>
      </c>
      <c r="F114" s="34">
        <f t="shared" ref="F114" si="158">F115+F116+F117</f>
        <v>0</v>
      </c>
      <c r="G114" s="34">
        <f t="shared" ref="G114" si="159">G115+G116+G117</f>
        <v>0</v>
      </c>
      <c r="H114" s="34">
        <f t="shared" ref="H114" si="160">H115+H116+H117</f>
        <v>0</v>
      </c>
      <c r="I114" s="34">
        <f t="shared" ref="I114" si="161">I115+I116+I117</f>
        <v>0</v>
      </c>
      <c r="J114" s="34">
        <f t="shared" ref="J114" si="162">J115+J116+J117</f>
        <v>0</v>
      </c>
      <c r="K114" s="34">
        <f t="shared" ref="K114" si="163">K115+K116+K117</f>
        <v>0</v>
      </c>
      <c r="L114" s="47" t="s">
        <v>79</v>
      </c>
      <c r="M114" s="47"/>
    </row>
    <row r="115" spans="1:13" ht="38.25" x14ac:dyDescent="0.25">
      <c r="A115" s="274"/>
      <c r="B115" s="271"/>
      <c r="C115" s="113" t="s">
        <v>257</v>
      </c>
      <c r="D115" s="114" t="s">
        <v>255</v>
      </c>
      <c r="E115" s="119">
        <f>G115</f>
        <v>0</v>
      </c>
      <c r="F115" s="119">
        <f>G115+H115+I115+J115+K115</f>
        <v>0</v>
      </c>
      <c r="G115" s="119">
        <v>0</v>
      </c>
      <c r="H115" s="119">
        <v>0</v>
      </c>
      <c r="I115" s="119">
        <v>0</v>
      </c>
      <c r="J115" s="119">
        <v>0</v>
      </c>
      <c r="K115" s="119">
        <v>0</v>
      </c>
      <c r="L115" s="118" t="s">
        <v>79</v>
      </c>
      <c r="M115" s="118"/>
    </row>
    <row r="116" spans="1:13" ht="38.25" x14ac:dyDescent="0.25">
      <c r="A116" s="274"/>
      <c r="B116" s="271"/>
      <c r="C116" s="113" t="s">
        <v>257</v>
      </c>
      <c r="D116" s="114" t="s">
        <v>256</v>
      </c>
      <c r="E116" s="119">
        <f>G116</f>
        <v>0</v>
      </c>
      <c r="F116" s="119">
        <f>G116+H116+I116+J116+K116</f>
        <v>0</v>
      </c>
      <c r="G116" s="119">
        <v>0</v>
      </c>
      <c r="H116" s="119">
        <v>0</v>
      </c>
      <c r="I116" s="119">
        <v>0</v>
      </c>
      <c r="J116" s="119">
        <v>0</v>
      </c>
      <c r="K116" s="119">
        <v>0</v>
      </c>
      <c r="L116" s="118" t="s">
        <v>79</v>
      </c>
      <c r="M116" s="118"/>
    </row>
    <row r="117" spans="1:13" ht="38.25" x14ac:dyDescent="0.25">
      <c r="A117" s="275"/>
      <c r="B117" s="272"/>
      <c r="C117" s="118" t="s">
        <v>257</v>
      </c>
      <c r="D117" s="133" t="s">
        <v>80</v>
      </c>
      <c r="E117" s="123">
        <f>G117</f>
        <v>0</v>
      </c>
      <c r="F117" s="123">
        <f t="shared" ref="F117" si="164">G117+H117+I117+J117+K117</f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0</v>
      </c>
      <c r="L117" s="118" t="s">
        <v>79</v>
      </c>
      <c r="M117" s="118"/>
    </row>
    <row r="118" spans="1:13" ht="28.5" customHeight="1" x14ac:dyDescent="0.25">
      <c r="A118" s="288" t="s">
        <v>82</v>
      </c>
      <c r="B118" s="289"/>
      <c r="C118" s="151"/>
      <c r="D118" s="40" t="s">
        <v>21</v>
      </c>
      <c r="E118" s="124">
        <f>E82+E94+E98+E102+E106+E110+E114</f>
        <v>35333.199999999997</v>
      </c>
      <c r="F118" s="124">
        <f t="shared" ref="F118:K118" si="165">F82+F94+F98+F102+F106+F110+F114</f>
        <v>176666</v>
      </c>
      <c r="G118" s="124">
        <f t="shared" si="165"/>
        <v>35333.199999999997</v>
      </c>
      <c r="H118" s="124">
        <f t="shared" si="165"/>
        <v>35333.199999999997</v>
      </c>
      <c r="I118" s="124">
        <f t="shared" si="165"/>
        <v>35333.199999999997</v>
      </c>
      <c r="J118" s="124">
        <f t="shared" si="165"/>
        <v>35333.199999999997</v>
      </c>
      <c r="K118" s="124">
        <f t="shared" si="165"/>
        <v>35333.199999999997</v>
      </c>
      <c r="L118" s="129"/>
      <c r="M118" s="129"/>
    </row>
    <row r="119" spans="1:13" ht="45" customHeight="1" x14ac:dyDescent="0.25">
      <c r="A119" s="290"/>
      <c r="B119" s="291"/>
      <c r="C119" s="151"/>
      <c r="D119" s="40" t="s">
        <v>261</v>
      </c>
      <c r="E119" s="124">
        <f>E79</f>
        <v>35333.199999999997</v>
      </c>
      <c r="F119" s="124">
        <f t="shared" ref="F119:K119" si="166">F79</f>
        <v>176666</v>
      </c>
      <c r="G119" s="124">
        <f t="shared" si="166"/>
        <v>35333.199999999997</v>
      </c>
      <c r="H119" s="124">
        <f t="shared" si="166"/>
        <v>35333.199999999997</v>
      </c>
      <c r="I119" s="124">
        <f t="shared" si="166"/>
        <v>35333.199999999997</v>
      </c>
      <c r="J119" s="124">
        <f t="shared" si="166"/>
        <v>35333.199999999997</v>
      </c>
      <c r="K119" s="124">
        <f t="shared" si="166"/>
        <v>35333.199999999997</v>
      </c>
      <c r="L119" s="42"/>
      <c r="M119" s="42"/>
    </row>
    <row r="120" spans="1:13" ht="43.5" customHeight="1" x14ac:dyDescent="0.25">
      <c r="A120" s="290"/>
      <c r="B120" s="291"/>
      <c r="C120" s="151"/>
      <c r="D120" s="50" t="s">
        <v>111</v>
      </c>
      <c r="E120" s="51">
        <f>E80</f>
        <v>0</v>
      </c>
      <c r="F120" s="51">
        <f t="shared" ref="F120:K120" si="167">F80</f>
        <v>0</v>
      </c>
      <c r="G120" s="51">
        <f t="shared" si="167"/>
        <v>0</v>
      </c>
      <c r="H120" s="51">
        <f t="shared" si="167"/>
        <v>0</v>
      </c>
      <c r="I120" s="51">
        <f t="shared" si="167"/>
        <v>0</v>
      </c>
      <c r="J120" s="51">
        <f t="shared" si="167"/>
        <v>0</v>
      </c>
      <c r="K120" s="51">
        <f t="shared" si="167"/>
        <v>0</v>
      </c>
      <c r="L120" s="52"/>
      <c r="M120" s="52"/>
    </row>
    <row r="121" spans="1:13" ht="42.75" customHeight="1" x14ac:dyDescent="0.25">
      <c r="A121" s="292"/>
      <c r="B121" s="293"/>
      <c r="C121" s="151"/>
      <c r="D121" s="138" t="s">
        <v>80</v>
      </c>
      <c r="E121" s="54">
        <f>E81</f>
        <v>0</v>
      </c>
      <c r="F121" s="54">
        <f t="shared" ref="F121:K121" si="168">F81</f>
        <v>0</v>
      </c>
      <c r="G121" s="54">
        <f t="shared" si="168"/>
        <v>0</v>
      </c>
      <c r="H121" s="54">
        <f t="shared" si="168"/>
        <v>0</v>
      </c>
      <c r="I121" s="54">
        <f t="shared" si="168"/>
        <v>0</v>
      </c>
      <c r="J121" s="54">
        <f t="shared" si="168"/>
        <v>0</v>
      </c>
      <c r="K121" s="54">
        <f t="shared" si="168"/>
        <v>0</v>
      </c>
      <c r="L121" s="53"/>
      <c r="M121" s="53"/>
    </row>
    <row r="122" spans="1:13" ht="45" customHeight="1" x14ac:dyDescent="0.25">
      <c r="A122" s="282" t="s">
        <v>200</v>
      </c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</row>
    <row r="123" spans="1:13" ht="31.5" customHeight="1" x14ac:dyDescent="0.25">
      <c r="A123" s="279" t="s">
        <v>109</v>
      </c>
      <c r="B123" s="276" t="s">
        <v>279</v>
      </c>
      <c r="C123" s="121"/>
      <c r="D123" s="40" t="s">
        <v>78</v>
      </c>
      <c r="E123" s="124">
        <f>E124+E125+E126</f>
        <v>11962.1</v>
      </c>
      <c r="F123" s="124">
        <f t="shared" ref="F123:K123" si="169">F124+F125+F126</f>
        <v>59810.5</v>
      </c>
      <c r="G123" s="124">
        <f t="shared" si="169"/>
        <v>11962.1</v>
      </c>
      <c r="H123" s="124">
        <f t="shared" si="169"/>
        <v>11962.1</v>
      </c>
      <c r="I123" s="124">
        <f t="shared" si="169"/>
        <v>11962.1</v>
      </c>
      <c r="J123" s="124">
        <f t="shared" si="169"/>
        <v>11962.1</v>
      </c>
      <c r="K123" s="124">
        <f t="shared" si="169"/>
        <v>11962.1</v>
      </c>
      <c r="L123" s="116"/>
      <c r="M123" s="116"/>
    </row>
    <row r="124" spans="1:13" ht="38.25" x14ac:dyDescent="0.25">
      <c r="A124" s="280"/>
      <c r="B124" s="277"/>
      <c r="C124" s="129"/>
      <c r="D124" s="132" t="s">
        <v>255</v>
      </c>
      <c r="E124" s="43">
        <f>E128+E140+E144+E148+E152+E156</f>
        <v>11962.1</v>
      </c>
      <c r="F124" s="43">
        <f t="shared" ref="F124:K124" si="170">F128+F140+F144+F148+F152+F156</f>
        <v>59810.5</v>
      </c>
      <c r="G124" s="43">
        <f t="shared" si="170"/>
        <v>11962.1</v>
      </c>
      <c r="H124" s="43">
        <f t="shared" si="170"/>
        <v>11962.1</v>
      </c>
      <c r="I124" s="43">
        <f t="shared" si="170"/>
        <v>11962.1</v>
      </c>
      <c r="J124" s="43">
        <f t="shared" si="170"/>
        <v>11962.1</v>
      </c>
      <c r="K124" s="43">
        <f t="shared" si="170"/>
        <v>11962.1</v>
      </c>
      <c r="L124" s="116"/>
      <c r="M124" s="116"/>
    </row>
    <row r="125" spans="1:13" ht="38.25" x14ac:dyDescent="0.25">
      <c r="A125" s="280"/>
      <c r="B125" s="277"/>
      <c r="C125" s="129"/>
      <c r="D125" s="139" t="s">
        <v>256</v>
      </c>
      <c r="E125" s="140">
        <f>E129+E141+E145+E149+E153+E157</f>
        <v>0</v>
      </c>
      <c r="F125" s="140">
        <f t="shared" ref="F125:K125" si="171">F129+F141+F145+F149+F153+F157</f>
        <v>0</v>
      </c>
      <c r="G125" s="140">
        <f t="shared" si="171"/>
        <v>0</v>
      </c>
      <c r="H125" s="140">
        <f t="shared" si="171"/>
        <v>0</v>
      </c>
      <c r="I125" s="140">
        <f t="shared" si="171"/>
        <v>0</v>
      </c>
      <c r="J125" s="140">
        <f t="shared" si="171"/>
        <v>0</v>
      </c>
      <c r="K125" s="140">
        <f t="shared" si="171"/>
        <v>0</v>
      </c>
      <c r="L125" s="120"/>
      <c r="M125" s="120"/>
    </row>
    <row r="126" spans="1:13" ht="38.25" x14ac:dyDescent="0.25">
      <c r="A126" s="281"/>
      <c r="B126" s="278"/>
      <c r="C126" s="129"/>
      <c r="D126" s="135" t="s">
        <v>80</v>
      </c>
      <c r="E126" s="49">
        <f>E130+E142+E146+E150+E154+E158</f>
        <v>0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8"/>
      <c r="M126" s="48"/>
    </row>
    <row r="127" spans="1:13" ht="45" customHeight="1" x14ac:dyDescent="0.25">
      <c r="A127" s="273" t="s">
        <v>107</v>
      </c>
      <c r="B127" s="270" t="s">
        <v>373</v>
      </c>
      <c r="C127" s="113"/>
      <c r="D127" s="134" t="s">
        <v>78</v>
      </c>
      <c r="E127" s="34">
        <f>E128+E129+E130</f>
        <v>11582.1</v>
      </c>
      <c r="F127" s="34">
        <f t="shared" ref="F127" si="172">F128+F129+F130</f>
        <v>57910.5</v>
      </c>
      <c r="G127" s="34">
        <f t="shared" ref="G127" si="173">G128+G129+G130</f>
        <v>11582.1</v>
      </c>
      <c r="H127" s="34">
        <f t="shared" ref="H127" si="174">H128+H129+H130</f>
        <v>11582.1</v>
      </c>
      <c r="I127" s="34">
        <f t="shared" ref="I127" si="175">I128+I129+I130</f>
        <v>11582.1</v>
      </c>
      <c r="J127" s="34">
        <f t="shared" ref="J127" si="176">J128+J129+J130</f>
        <v>11582.1</v>
      </c>
      <c r="K127" s="34">
        <f t="shared" ref="K127" si="177">K128+K129+K130</f>
        <v>11582.1</v>
      </c>
      <c r="L127" s="47" t="s">
        <v>79</v>
      </c>
      <c r="M127" s="47"/>
    </row>
    <row r="128" spans="1:13" ht="45" customHeight="1" x14ac:dyDescent="0.25">
      <c r="A128" s="274"/>
      <c r="B128" s="271"/>
      <c r="C128" s="113" t="s">
        <v>257</v>
      </c>
      <c r="D128" s="114" t="s">
        <v>255</v>
      </c>
      <c r="E128" s="119">
        <f>E132+E136</f>
        <v>11582.1</v>
      </c>
      <c r="F128" s="119">
        <f t="shared" ref="F128:K128" si="178">F132+F136</f>
        <v>57910.5</v>
      </c>
      <c r="G128" s="119">
        <f t="shared" si="178"/>
        <v>11582.1</v>
      </c>
      <c r="H128" s="119">
        <f t="shared" si="178"/>
        <v>11582.1</v>
      </c>
      <c r="I128" s="119">
        <f t="shared" si="178"/>
        <v>11582.1</v>
      </c>
      <c r="J128" s="119">
        <f t="shared" si="178"/>
        <v>11582.1</v>
      </c>
      <c r="K128" s="119">
        <f t="shared" si="178"/>
        <v>11582.1</v>
      </c>
      <c r="L128" s="118" t="s">
        <v>79</v>
      </c>
      <c r="M128" s="118"/>
    </row>
    <row r="129" spans="1:13" ht="45" customHeight="1" x14ac:dyDescent="0.25">
      <c r="A129" s="274"/>
      <c r="B129" s="271"/>
      <c r="C129" s="113" t="s">
        <v>257</v>
      </c>
      <c r="D129" s="114" t="s">
        <v>256</v>
      </c>
      <c r="E129" s="119">
        <f>E133+E137</f>
        <v>0</v>
      </c>
      <c r="F129" s="119">
        <f t="shared" ref="F129:K129" si="179">F133+F137</f>
        <v>0</v>
      </c>
      <c r="G129" s="119">
        <f t="shared" si="179"/>
        <v>0</v>
      </c>
      <c r="H129" s="119">
        <f t="shared" si="179"/>
        <v>0</v>
      </c>
      <c r="I129" s="119">
        <f t="shared" si="179"/>
        <v>0</v>
      </c>
      <c r="J129" s="119">
        <f t="shared" si="179"/>
        <v>0</v>
      </c>
      <c r="K129" s="119">
        <f t="shared" si="179"/>
        <v>0</v>
      </c>
      <c r="L129" s="118" t="s">
        <v>79</v>
      </c>
      <c r="M129" s="118"/>
    </row>
    <row r="130" spans="1:13" ht="45" customHeight="1" x14ac:dyDescent="0.25">
      <c r="A130" s="275"/>
      <c r="B130" s="272"/>
      <c r="C130" s="118" t="s">
        <v>257</v>
      </c>
      <c r="D130" s="133" t="s">
        <v>80</v>
      </c>
      <c r="E130" s="123">
        <f>E134+E138</f>
        <v>0</v>
      </c>
      <c r="F130" s="123">
        <f t="shared" ref="F130:K130" si="180">F134+F138</f>
        <v>0</v>
      </c>
      <c r="G130" s="123">
        <f t="shared" si="180"/>
        <v>0</v>
      </c>
      <c r="H130" s="123">
        <f t="shared" si="180"/>
        <v>0</v>
      </c>
      <c r="I130" s="123">
        <f t="shared" si="180"/>
        <v>0</v>
      </c>
      <c r="J130" s="123">
        <f t="shared" si="180"/>
        <v>0</v>
      </c>
      <c r="K130" s="123">
        <f t="shared" si="180"/>
        <v>0</v>
      </c>
      <c r="L130" s="118" t="s">
        <v>79</v>
      </c>
      <c r="M130" s="118"/>
    </row>
    <row r="131" spans="1:13" ht="27.75" customHeight="1" x14ac:dyDescent="0.25">
      <c r="A131" s="273" t="s">
        <v>98</v>
      </c>
      <c r="B131" s="270" t="s">
        <v>374</v>
      </c>
      <c r="C131" s="113"/>
      <c r="D131" s="134" t="s">
        <v>78</v>
      </c>
      <c r="E131" s="34">
        <f>E132+E133+E134</f>
        <v>11582.1</v>
      </c>
      <c r="F131" s="34">
        <f t="shared" ref="F131" si="181">F132+F133+F134</f>
        <v>57910.5</v>
      </c>
      <c r="G131" s="34">
        <f t="shared" ref="G131" si="182">G132+G133+G134</f>
        <v>11582.1</v>
      </c>
      <c r="H131" s="34">
        <f t="shared" ref="H131" si="183">H132+H133+H134</f>
        <v>11582.1</v>
      </c>
      <c r="I131" s="34">
        <f t="shared" ref="I131" si="184">I132+I133+I134</f>
        <v>11582.1</v>
      </c>
      <c r="J131" s="34">
        <f t="shared" ref="J131" si="185">J132+J133+J134</f>
        <v>11582.1</v>
      </c>
      <c r="K131" s="34">
        <f t="shared" ref="K131" si="186">K132+K133+K134</f>
        <v>11582.1</v>
      </c>
      <c r="L131" s="47" t="s">
        <v>79</v>
      </c>
      <c r="M131" s="283" t="str">
        <f>'[1]17 09 2014 измен сод учр 2018'!$N$11</f>
        <v xml:space="preserve">Оказание услуг и обеспечение жизнедеятельности учреждений </v>
      </c>
    </row>
    <row r="132" spans="1:13" ht="45" customHeight="1" x14ac:dyDescent="0.25">
      <c r="A132" s="274"/>
      <c r="B132" s="271"/>
      <c r="C132" s="113" t="s">
        <v>257</v>
      </c>
      <c r="D132" s="114" t="s">
        <v>255</v>
      </c>
      <c r="E132" s="119">
        <f>G132</f>
        <v>11582.1</v>
      </c>
      <c r="F132" s="119">
        <f>G132+H132+I132+J132+K132</f>
        <v>57910.5</v>
      </c>
      <c r="G132" s="119">
        <v>11582.1</v>
      </c>
      <c r="H132" s="119">
        <v>11582.1</v>
      </c>
      <c r="I132" s="119">
        <v>11582.1</v>
      </c>
      <c r="J132" s="119">
        <v>11582.1</v>
      </c>
      <c r="K132" s="119">
        <v>11582.1</v>
      </c>
      <c r="L132" s="118" t="s">
        <v>79</v>
      </c>
      <c r="M132" s="284"/>
    </row>
    <row r="133" spans="1:13" ht="45" customHeight="1" x14ac:dyDescent="0.25">
      <c r="A133" s="274"/>
      <c r="B133" s="271"/>
      <c r="C133" s="113" t="s">
        <v>257</v>
      </c>
      <c r="D133" s="114" t="s">
        <v>256</v>
      </c>
      <c r="E133" s="119">
        <f>G133</f>
        <v>0</v>
      </c>
      <c r="F133" s="119">
        <f>G133+H133+I133+J133+K133</f>
        <v>0</v>
      </c>
      <c r="G133" s="119">
        <v>0</v>
      </c>
      <c r="H133" s="119">
        <v>0</v>
      </c>
      <c r="I133" s="119">
        <v>0</v>
      </c>
      <c r="J133" s="119">
        <v>0</v>
      </c>
      <c r="K133" s="119">
        <v>0</v>
      </c>
      <c r="L133" s="118" t="s">
        <v>79</v>
      </c>
      <c r="M133" s="285"/>
    </row>
    <row r="134" spans="1:13" ht="45" customHeight="1" x14ac:dyDescent="0.25">
      <c r="A134" s="275"/>
      <c r="B134" s="272"/>
      <c r="C134" s="118" t="s">
        <v>257</v>
      </c>
      <c r="D134" s="133" t="s">
        <v>80</v>
      </c>
      <c r="E134" s="123">
        <f>G134</f>
        <v>0</v>
      </c>
      <c r="F134" s="123">
        <f t="shared" ref="F134" si="187">G134+H134+I134+J134+K134</f>
        <v>0</v>
      </c>
      <c r="G134" s="123">
        <v>0</v>
      </c>
      <c r="H134" s="123">
        <v>0</v>
      </c>
      <c r="I134" s="123">
        <v>0</v>
      </c>
      <c r="J134" s="123">
        <v>0</v>
      </c>
      <c r="K134" s="123">
        <v>0</v>
      </c>
      <c r="L134" s="118" t="s">
        <v>79</v>
      </c>
      <c r="M134" s="118"/>
    </row>
    <row r="135" spans="1:13" ht="30" customHeight="1" x14ac:dyDescent="0.25">
      <c r="A135" s="273" t="s">
        <v>100</v>
      </c>
      <c r="B135" s="270" t="s">
        <v>280</v>
      </c>
      <c r="C135" s="113"/>
      <c r="D135" s="134" t="s">
        <v>78</v>
      </c>
      <c r="E135" s="34">
        <f>E136+E137+E138</f>
        <v>0</v>
      </c>
      <c r="F135" s="34">
        <f t="shared" ref="F135" si="188">F136+F137+F138</f>
        <v>0</v>
      </c>
      <c r="G135" s="34">
        <f t="shared" ref="G135" si="189">G136+G137+G138</f>
        <v>0</v>
      </c>
      <c r="H135" s="34">
        <f t="shared" ref="H135" si="190">H136+H137+H138</f>
        <v>0</v>
      </c>
      <c r="I135" s="34">
        <f t="shared" ref="I135" si="191">I136+I137+I138</f>
        <v>0</v>
      </c>
      <c r="J135" s="34">
        <f t="shared" ref="J135" si="192">J136+J137+J138</f>
        <v>0</v>
      </c>
      <c r="K135" s="34">
        <f t="shared" ref="K135" si="193">K136+K137+K138</f>
        <v>0</v>
      </c>
      <c r="L135" s="47" t="s">
        <v>79</v>
      </c>
      <c r="M135" s="47"/>
    </row>
    <row r="136" spans="1:13" ht="45" customHeight="1" x14ac:dyDescent="0.25">
      <c r="A136" s="274"/>
      <c r="B136" s="271"/>
      <c r="C136" s="113" t="s">
        <v>257</v>
      </c>
      <c r="D136" s="114" t="s">
        <v>255</v>
      </c>
      <c r="E136" s="119">
        <f>G136</f>
        <v>0</v>
      </c>
      <c r="F136" s="119">
        <f>G136+H136+I136+J136+K136</f>
        <v>0</v>
      </c>
      <c r="G136" s="119">
        <v>0</v>
      </c>
      <c r="H136" s="119">
        <v>0</v>
      </c>
      <c r="I136" s="119">
        <v>0</v>
      </c>
      <c r="J136" s="119">
        <v>0</v>
      </c>
      <c r="K136" s="119">
        <v>0</v>
      </c>
      <c r="L136" s="118" t="s">
        <v>79</v>
      </c>
      <c r="M136" s="118"/>
    </row>
    <row r="137" spans="1:13" ht="45" customHeight="1" x14ac:dyDescent="0.25">
      <c r="A137" s="274"/>
      <c r="B137" s="271"/>
      <c r="C137" s="113" t="s">
        <v>257</v>
      </c>
      <c r="D137" s="114" t="s">
        <v>256</v>
      </c>
      <c r="E137" s="119">
        <f>G137</f>
        <v>0</v>
      </c>
      <c r="F137" s="119">
        <f>G137+H137+I137+J137+K137</f>
        <v>0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8" t="s">
        <v>79</v>
      </c>
      <c r="M137" s="118"/>
    </row>
    <row r="138" spans="1:13" ht="45" customHeight="1" x14ac:dyDescent="0.25">
      <c r="A138" s="275"/>
      <c r="B138" s="272"/>
      <c r="C138" s="118" t="s">
        <v>257</v>
      </c>
      <c r="D138" s="133" t="s">
        <v>80</v>
      </c>
      <c r="E138" s="123">
        <f>G138</f>
        <v>0</v>
      </c>
      <c r="F138" s="123">
        <f t="shared" ref="F138" si="194">G138+H138+I138+J138+K138</f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18" t="s">
        <v>79</v>
      </c>
      <c r="M138" s="118"/>
    </row>
    <row r="139" spans="1:13" ht="33" customHeight="1" x14ac:dyDescent="0.25">
      <c r="A139" s="273" t="s">
        <v>102</v>
      </c>
      <c r="B139" s="270" t="s">
        <v>281</v>
      </c>
      <c r="C139" s="113"/>
      <c r="D139" s="134" t="s">
        <v>78</v>
      </c>
      <c r="E139" s="34">
        <f>E140+E141+E142</f>
        <v>100</v>
      </c>
      <c r="F139" s="34">
        <f t="shared" ref="F139" si="195">F140+F141+F142</f>
        <v>500</v>
      </c>
      <c r="G139" s="34">
        <f t="shared" ref="G139" si="196">G140+G141+G142</f>
        <v>100</v>
      </c>
      <c r="H139" s="34">
        <f t="shared" ref="H139" si="197">H140+H141+H142</f>
        <v>100</v>
      </c>
      <c r="I139" s="34">
        <f t="shared" ref="I139" si="198">I140+I141+I142</f>
        <v>100</v>
      </c>
      <c r="J139" s="34">
        <f t="shared" ref="J139" si="199">J140+J141+J142</f>
        <v>100</v>
      </c>
      <c r="K139" s="34">
        <f t="shared" ref="K139" si="200">K140+K141+K142</f>
        <v>100</v>
      </c>
      <c r="L139" s="47" t="s">
        <v>79</v>
      </c>
      <c r="M139" s="47"/>
    </row>
    <row r="140" spans="1:13" ht="45" customHeight="1" x14ac:dyDescent="0.25">
      <c r="A140" s="274"/>
      <c r="B140" s="271"/>
      <c r="C140" s="113" t="s">
        <v>257</v>
      </c>
      <c r="D140" s="114" t="s">
        <v>255</v>
      </c>
      <c r="E140" s="119">
        <f>G140</f>
        <v>100</v>
      </c>
      <c r="F140" s="119">
        <f>G140+H140+I140+J140+K140</f>
        <v>500</v>
      </c>
      <c r="G140" s="119">
        <v>100</v>
      </c>
      <c r="H140" s="119">
        <v>100</v>
      </c>
      <c r="I140" s="119">
        <v>100</v>
      </c>
      <c r="J140" s="119">
        <v>100</v>
      </c>
      <c r="K140" s="119">
        <v>100</v>
      </c>
      <c r="L140" s="118" t="s">
        <v>79</v>
      </c>
      <c r="M140" s="118"/>
    </row>
    <row r="141" spans="1:13" ht="45" customHeight="1" x14ac:dyDescent="0.25">
      <c r="A141" s="274"/>
      <c r="B141" s="271"/>
      <c r="C141" s="113" t="s">
        <v>257</v>
      </c>
      <c r="D141" s="114" t="s">
        <v>256</v>
      </c>
      <c r="E141" s="119">
        <f>G141</f>
        <v>0</v>
      </c>
      <c r="F141" s="119">
        <f>G141+H141+I141+J141+K141</f>
        <v>0</v>
      </c>
      <c r="G141" s="119">
        <v>0</v>
      </c>
      <c r="H141" s="119">
        <v>0</v>
      </c>
      <c r="I141" s="119">
        <v>0</v>
      </c>
      <c r="J141" s="119">
        <v>0</v>
      </c>
      <c r="K141" s="119">
        <v>0</v>
      </c>
      <c r="L141" s="118" t="s">
        <v>79</v>
      </c>
      <c r="M141" s="118"/>
    </row>
    <row r="142" spans="1:13" ht="45" customHeight="1" x14ac:dyDescent="0.25">
      <c r="A142" s="275"/>
      <c r="B142" s="272"/>
      <c r="C142" s="118" t="s">
        <v>257</v>
      </c>
      <c r="D142" s="133" t="s">
        <v>80</v>
      </c>
      <c r="E142" s="123">
        <f>G142</f>
        <v>0</v>
      </c>
      <c r="F142" s="123">
        <f t="shared" ref="F142" si="201">G142+H142+I142+J142+K142</f>
        <v>0</v>
      </c>
      <c r="G142" s="123">
        <v>0</v>
      </c>
      <c r="H142" s="123">
        <v>0</v>
      </c>
      <c r="I142" s="123">
        <v>0</v>
      </c>
      <c r="J142" s="123">
        <v>0</v>
      </c>
      <c r="K142" s="123">
        <v>0</v>
      </c>
      <c r="L142" s="118" t="s">
        <v>79</v>
      </c>
      <c r="M142" s="118"/>
    </row>
    <row r="143" spans="1:13" ht="30.75" customHeight="1" x14ac:dyDescent="0.25">
      <c r="A143" s="273" t="s">
        <v>264</v>
      </c>
      <c r="B143" s="270" t="s">
        <v>85</v>
      </c>
      <c r="C143" s="113"/>
      <c r="D143" s="134" t="s">
        <v>78</v>
      </c>
      <c r="E143" s="34">
        <f>E144+E145+E146</f>
        <v>100</v>
      </c>
      <c r="F143" s="34">
        <f t="shared" ref="F143" si="202">F144+F145+F146</f>
        <v>500</v>
      </c>
      <c r="G143" s="34">
        <f t="shared" ref="G143" si="203">G144+G145+G146</f>
        <v>100</v>
      </c>
      <c r="H143" s="34">
        <f t="shared" ref="H143" si="204">H144+H145+H146</f>
        <v>100</v>
      </c>
      <c r="I143" s="34">
        <f t="shared" ref="I143" si="205">I144+I145+I146</f>
        <v>100</v>
      </c>
      <c r="J143" s="34">
        <f t="shared" ref="J143" si="206">J144+J145+J146</f>
        <v>100</v>
      </c>
      <c r="K143" s="34">
        <f t="shared" ref="K143" si="207">K144+K145+K146</f>
        <v>100</v>
      </c>
      <c r="L143" s="47" t="s">
        <v>79</v>
      </c>
      <c r="M143" s="47"/>
    </row>
    <row r="144" spans="1:13" ht="45" customHeight="1" x14ac:dyDescent="0.25">
      <c r="A144" s="274"/>
      <c r="B144" s="271"/>
      <c r="C144" s="113" t="s">
        <v>257</v>
      </c>
      <c r="D144" s="114" t="s">
        <v>255</v>
      </c>
      <c r="E144" s="119">
        <f>G144</f>
        <v>100</v>
      </c>
      <c r="F144" s="119">
        <f>G144+H144+I144+J144+K144</f>
        <v>500</v>
      </c>
      <c r="G144" s="119">
        <v>100</v>
      </c>
      <c r="H144" s="119">
        <v>100</v>
      </c>
      <c r="I144" s="119">
        <v>100</v>
      </c>
      <c r="J144" s="119">
        <v>100</v>
      </c>
      <c r="K144" s="119">
        <v>100</v>
      </c>
      <c r="L144" s="118" t="s">
        <v>79</v>
      </c>
      <c r="M144" s="118"/>
    </row>
    <row r="145" spans="1:13" ht="45" customHeight="1" x14ac:dyDescent="0.25">
      <c r="A145" s="274"/>
      <c r="B145" s="271"/>
      <c r="C145" s="113" t="s">
        <v>257</v>
      </c>
      <c r="D145" s="114" t="s">
        <v>256</v>
      </c>
      <c r="E145" s="119">
        <f>G145</f>
        <v>0</v>
      </c>
      <c r="F145" s="119">
        <f>G145+H145+I145+J145+K145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8" t="s">
        <v>79</v>
      </c>
      <c r="M145" s="118"/>
    </row>
    <row r="146" spans="1:13" ht="45" customHeight="1" x14ac:dyDescent="0.25">
      <c r="A146" s="275"/>
      <c r="B146" s="272"/>
      <c r="C146" s="118" t="s">
        <v>257</v>
      </c>
      <c r="D146" s="133" t="s">
        <v>80</v>
      </c>
      <c r="E146" s="123">
        <f>G146</f>
        <v>0</v>
      </c>
      <c r="F146" s="123">
        <f t="shared" ref="F146" si="208">G146+H146+I146+J146+K146</f>
        <v>0</v>
      </c>
      <c r="G146" s="123">
        <v>0</v>
      </c>
      <c r="H146" s="123">
        <v>0</v>
      </c>
      <c r="I146" s="123">
        <v>0</v>
      </c>
      <c r="J146" s="123">
        <v>0</v>
      </c>
      <c r="K146" s="123">
        <v>0</v>
      </c>
      <c r="L146" s="118" t="s">
        <v>79</v>
      </c>
      <c r="M146" s="118"/>
    </row>
    <row r="147" spans="1:13" ht="31.5" customHeight="1" x14ac:dyDescent="0.25">
      <c r="A147" s="273" t="s">
        <v>265</v>
      </c>
      <c r="B147" s="270" t="s">
        <v>267</v>
      </c>
      <c r="C147" s="113"/>
      <c r="D147" s="134" t="s">
        <v>78</v>
      </c>
      <c r="E147" s="34">
        <f>E148+E149+E150</f>
        <v>0</v>
      </c>
      <c r="F147" s="34">
        <f t="shared" ref="F147" si="209">F148+F149+F150</f>
        <v>0</v>
      </c>
      <c r="G147" s="34">
        <f t="shared" ref="G147" si="210">G148+G149+G150</f>
        <v>0</v>
      </c>
      <c r="H147" s="34">
        <f t="shared" ref="H147" si="211">H148+H149+H150</f>
        <v>0</v>
      </c>
      <c r="I147" s="34">
        <f t="shared" ref="I147" si="212">I148+I149+I150</f>
        <v>0</v>
      </c>
      <c r="J147" s="34">
        <f t="shared" ref="J147" si="213">J148+J149+J150</f>
        <v>0</v>
      </c>
      <c r="K147" s="34">
        <f t="shared" ref="K147" si="214">K148+K149+K150</f>
        <v>0</v>
      </c>
      <c r="L147" s="47" t="s">
        <v>79</v>
      </c>
      <c r="M147" s="47"/>
    </row>
    <row r="148" spans="1:13" ht="45" customHeight="1" x14ac:dyDescent="0.25">
      <c r="A148" s="274"/>
      <c r="B148" s="271"/>
      <c r="C148" s="113" t="s">
        <v>257</v>
      </c>
      <c r="D148" s="114" t="s">
        <v>255</v>
      </c>
      <c r="E148" s="119">
        <f>G148</f>
        <v>0</v>
      </c>
      <c r="F148" s="119">
        <f>G148+H148+I148+J148+K148</f>
        <v>0</v>
      </c>
      <c r="G148" s="119">
        <v>0</v>
      </c>
      <c r="H148" s="119">
        <v>0</v>
      </c>
      <c r="I148" s="119">
        <v>0</v>
      </c>
      <c r="J148" s="119">
        <v>0</v>
      </c>
      <c r="K148" s="119">
        <v>0</v>
      </c>
      <c r="L148" s="118" t="s">
        <v>79</v>
      </c>
      <c r="M148" s="118"/>
    </row>
    <row r="149" spans="1:13" ht="45" customHeight="1" x14ac:dyDescent="0.25">
      <c r="A149" s="274"/>
      <c r="B149" s="271"/>
      <c r="C149" s="113" t="s">
        <v>257</v>
      </c>
      <c r="D149" s="114" t="s">
        <v>256</v>
      </c>
      <c r="E149" s="119">
        <f>G149</f>
        <v>0</v>
      </c>
      <c r="F149" s="119">
        <f>G149+H149+I149+J149+K149</f>
        <v>0</v>
      </c>
      <c r="G149" s="119">
        <v>0</v>
      </c>
      <c r="H149" s="119">
        <v>0</v>
      </c>
      <c r="I149" s="119">
        <v>0</v>
      </c>
      <c r="J149" s="119">
        <v>0</v>
      </c>
      <c r="K149" s="119">
        <v>0</v>
      </c>
      <c r="L149" s="118" t="s">
        <v>79</v>
      </c>
      <c r="M149" s="118"/>
    </row>
    <row r="150" spans="1:13" ht="45" customHeight="1" x14ac:dyDescent="0.25">
      <c r="A150" s="275"/>
      <c r="B150" s="272"/>
      <c r="C150" s="118" t="s">
        <v>257</v>
      </c>
      <c r="D150" s="133" t="s">
        <v>80</v>
      </c>
      <c r="E150" s="123">
        <f>G150</f>
        <v>0</v>
      </c>
      <c r="F150" s="123">
        <f t="shared" ref="F150" si="215">G150+H150+I150+J150+K150</f>
        <v>0</v>
      </c>
      <c r="G150" s="123">
        <v>0</v>
      </c>
      <c r="H150" s="123">
        <v>0</v>
      </c>
      <c r="I150" s="123">
        <v>0</v>
      </c>
      <c r="J150" s="123">
        <v>0</v>
      </c>
      <c r="K150" s="123">
        <v>0</v>
      </c>
      <c r="L150" s="118" t="s">
        <v>79</v>
      </c>
      <c r="M150" s="118"/>
    </row>
    <row r="151" spans="1:13" ht="31.5" customHeight="1" x14ac:dyDescent="0.25">
      <c r="A151" s="273" t="s">
        <v>266</v>
      </c>
      <c r="B151" s="270" t="s">
        <v>301</v>
      </c>
      <c r="C151" s="113"/>
      <c r="D151" s="134" t="s">
        <v>78</v>
      </c>
      <c r="E151" s="34">
        <f>E152+E153+E154</f>
        <v>50</v>
      </c>
      <c r="F151" s="34">
        <f t="shared" ref="F151" si="216">F152+F153+F154</f>
        <v>250</v>
      </c>
      <c r="G151" s="34">
        <f t="shared" ref="G151" si="217">G152+G153+G154</f>
        <v>50</v>
      </c>
      <c r="H151" s="34">
        <f t="shared" ref="H151" si="218">H152+H153+H154</f>
        <v>50</v>
      </c>
      <c r="I151" s="34">
        <f t="shared" ref="I151" si="219">I152+I153+I154</f>
        <v>50</v>
      </c>
      <c r="J151" s="34">
        <f t="shared" ref="J151" si="220">J152+J153+J154</f>
        <v>50</v>
      </c>
      <c r="K151" s="34">
        <f t="shared" ref="K151" si="221">K152+K153+K154</f>
        <v>50</v>
      </c>
      <c r="L151" s="47" t="s">
        <v>79</v>
      </c>
      <c r="M151" s="47"/>
    </row>
    <row r="152" spans="1:13" ht="45" customHeight="1" x14ac:dyDescent="0.25">
      <c r="A152" s="274"/>
      <c r="B152" s="271"/>
      <c r="C152" s="113" t="s">
        <v>257</v>
      </c>
      <c r="D152" s="114" t="s">
        <v>255</v>
      </c>
      <c r="E152" s="119">
        <f>G152</f>
        <v>50</v>
      </c>
      <c r="F152" s="119">
        <f>G152+H152+I152+J152+K152</f>
        <v>250</v>
      </c>
      <c r="G152" s="119">
        <v>50</v>
      </c>
      <c r="H152" s="119">
        <v>50</v>
      </c>
      <c r="I152" s="119">
        <v>50</v>
      </c>
      <c r="J152" s="119">
        <v>50</v>
      </c>
      <c r="K152" s="119">
        <v>50</v>
      </c>
      <c r="L152" s="118" t="s">
        <v>79</v>
      </c>
      <c r="M152" s="118"/>
    </row>
    <row r="153" spans="1:13" ht="45" customHeight="1" x14ac:dyDescent="0.25">
      <c r="A153" s="274"/>
      <c r="B153" s="271"/>
      <c r="C153" s="113" t="s">
        <v>257</v>
      </c>
      <c r="D153" s="114" t="s">
        <v>256</v>
      </c>
      <c r="E153" s="119">
        <f>G153</f>
        <v>0</v>
      </c>
      <c r="F153" s="119">
        <f>G153+H153+I153+J153+K153</f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  <c r="L153" s="118" t="s">
        <v>79</v>
      </c>
      <c r="M153" s="118"/>
    </row>
    <row r="154" spans="1:13" ht="45" customHeight="1" x14ac:dyDescent="0.25">
      <c r="A154" s="275"/>
      <c r="B154" s="272"/>
      <c r="C154" s="118" t="s">
        <v>257</v>
      </c>
      <c r="D154" s="133" t="s">
        <v>80</v>
      </c>
      <c r="E154" s="123">
        <f>G154</f>
        <v>0</v>
      </c>
      <c r="F154" s="123">
        <f t="shared" ref="F154" si="222">G154+H154+I154+J154+K154</f>
        <v>0</v>
      </c>
      <c r="G154" s="123">
        <v>0</v>
      </c>
      <c r="H154" s="123">
        <v>0</v>
      </c>
      <c r="I154" s="123">
        <v>0</v>
      </c>
      <c r="J154" s="123">
        <v>0</v>
      </c>
      <c r="K154" s="123">
        <v>0</v>
      </c>
      <c r="L154" s="118" t="s">
        <v>79</v>
      </c>
      <c r="M154" s="118"/>
    </row>
    <row r="155" spans="1:13" ht="31.5" customHeight="1" x14ac:dyDescent="0.25">
      <c r="A155" s="273" t="s">
        <v>99</v>
      </c>
      <c r="B155" s="270" t="s">
        <v>66</v>
      </c>
      <c r="C155" s="113"/>
      <c r="D155" s="134" t="s">
        <v>78</v>
      </c>
      <c r="E155" s="34">
        <f>E156+E157+E158</f>
        <v>130</v>
      </c>
      <c r="F155" s="34">
        <f t="shared" ref="F155" si="223">F156+F157+F158</f>
        <v>650</v>
      </c>
      <c r="G155" s="34">
        <f t="shared" ref="G155" si="224">G156+G157+G158</f>
        <v>130</v>
      </c>
      <c r="H155" s="34">
        <f t="shared" ref="H155" si="225">H156+H157+H158</f>
        <v>130</v>
      </c>
      <c r="I155" s="34">
        <f t="shared" ref="I155" si="226">I156+I157+I158</f>
        <v>130</v>
      </c>
      <c r="J155" s="34">
        <f t="shared" ref="J155" si="227">J156+J157+J158</f>
        <v>130</v>
      </c>
      <c r="K155" s="34">
        <f t="shared" ref="K155" si="228">K156+K157+K158</f>
        <v>130</v>
      </c>
      <c r="L155" s="47" t="s">
        <v>79</v>
      </c>
      <c r="M155" s="47"/>
    </row>
    <row r="156" spans="1:13" ht="45" customHeight="1" x14ac:dyDescent="0.25">
      <c r="A156" s="274"/>
      <c r="B156" s="271"/>
      <c r="C156" s="113" t="s">
        <v>257</v>
      </c>
      <c r="D156" s="114" t="s">
        <v>255</v>
      </c>
      <c r="E156" s="119">
        <f>G156</f>
        <v>130</v>
      </c>
      <c r="F156" s="119">
        <f>G156+H156+I156+J156+K156</f>
        <v>650</v>
      </c>
      <c r="G156" s="119">
        <v>130</v>
      </c>
      <c r="H156" s="119">
        <v>130</v>
      </c>
      <c r="I156" s="119">
        <v>130</v>
      </c>
      <c r="J156" s="119">
        <v>130</v>
      </c>
      <c r="K156" s="119">
        <v>130</v>
      </c>
      <c r="L156" s="118" t="s">
        <v>79</v>
      </c>
      <c r="M156" s="118"/>
    </row>
    <row r="157" spans="1:13" ht="45" customHeight="1" x14ac:dyDescent="0.25">
      <c r="A157" s="274"/>
      <c r="B157" s="271"/>
      <c r="C157" s="113" t="s">
        <v>257</v>
      </c>
      <c r="D157" s="114" t="s">
        <v>256</v>
      </c>
      <c r="E157" s="119">
        <f>G157</f>
        <v>0</v>
      </c>
      <c r="F157" s="119">
        <f>G157+H157+I157+J157+K157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8" t="s">
        <v>79</v>
      </c>
      <c r="M157" s="118"/>
    </row>
    <row r="158" spans="1:13" ht="45" customHeight="1" x14ac:dyDescent="0.25">
      <c r="A158" s="275"/>
      <c r="B158" s="272"/>
      <c r="C158" s="118" t="s">
        <v>257</v>
      </c>
      <c r="D158" s="133" t="s">
        <v>80</v>
      </c>
      <c r="E158" s="123">
        <f>G158</f>
        <v>0</v>
      </c>
      <c r="F158" s="123">
        <f t="shared" ref="F158" si="229">G158+H158+I158+J158+K158</f>
        <v>0</v>
      </c>
      <c r="G158" s="123">
        <v>0</v>
      </c>
      <c r="H158" s="123">
        <v>0</v>
      </c>
      <c r="I158" s="123">
        <v>0</v>
      </c>
      <c r="J158" s="123">
        <v>0</v>
      </c>
      <c r="K158" s="123">
        <v>0</v>
      </c>
      <c r="L158" s="118" t="s">
        <v>79</v>
      </c>
      <c r="M158" s="118"/>
    </row>
    <row r="159" spans="1:13" ht="32.25" customHeight="1" x14ac:dyDescent="0.25">
      <c r="A159" s="279" t="s">
        <v>282</v>
      </c>
      <c r="B159" s="276" t="s">
        <v>232</v>
      </c>
      <c r="C159" s="129"/>
      <c r="D159" s="136" t="s">
        <v>78</v>
      </c>
      <c r="E159" s="124">
        <f>E160+E161+E162</f>
        <v>2100</v>
      </c>
      <c r="F159" s="124">
        <f t="shared" ref="F159" si="230">F160+F161+F162</f>
        <v>10500</v>
      </c>
      <c r="G159" s="124">
        <f t="shared" ref="G159" si="231">G160+G161+G162</f>
        <v>2100</v>
      </c>
      <c r="H159" s="124">
        <f t="shared" ref="H159" si="232">H160+H161+H162</f>
        <v>2100</v>
      </c>
      <c r="I159" s="124">
        <f t="shared" ref="I159" si="233">I160+I161+I162</f>
        <v>2100</v>
      </c>
      <c r="J159" s="124">
        <f t="shared" ref="J159" si="234">J160+J161+J162</f>
        <v>2100</v>
      </c>
      <c r="K159" s="124">
        <f t="shared" ref="K159" si="235">K160+K161+K162</f>
        <v>2100</v>
      </c>
      <c r="L159" s="40"/>
      <c r="M159" s="40"/>
    </row>
    <row r="160" spans="1:13" ht="43.5" customHeight="1" x14ac:dyDescent="0.25">
      <c r="A160" s="280"/>
      <c r="B160" s="277"/>
      <c r="C160" s="129"/>
      <c r="D160" s="132" t="s">
        <v>255</v>
      </c>
      <c r="E160" s="43">
        <f>E164+E168+E172</f>
        <v>2100</v>
      </c>
      <c r="F160" s="43">
        <f t="shared" ref="F160:K160" si="236">F164+F168+F172</f>
        <v>10500</v>
      </c>
      <c r="G160" s="43">
        <f t="shared" si="236"/>
        <v>2100</v>
      </c>
      <c r="H160" s="43">
        <f t="shared" si="236"/>
        <v>2100</v>
      </c>
      <c r="I160" s="43">
        <f t="shared" si="236"/>
        <v>2100</v>
      </c>
      <c r="J160" s="43">
        <f t="shared" si="236"/>
        <v>2100</v>
      </c>
      <c r="K160" s="43">
        <f t="shared" si="236"/>
        <v>2100</v>
      </c>
      <c r="L160" s="116"/>
      <c r="M160" s="116"/>
    </row>
    <row r="161" spans="1:13" ht="39.75" customHeight="1" x14ac:dyDescent="0.25">
      <c r="A161" s="280"/>
      <c r="B161" s="277"/>
      <c r="C161" s="129"/>
      <c r="D161" s="139" t="s">
        <v>256</v>
      </c>
      <c r="E161" s="140">
        <f>E165+E169+E173</f>
        <v>0</v>
      </c>
      <c r="F161" s="140">
        <f t="shared" ref="F161:K161" si="237">F165+F169+F173</f>
        <v>0</v>
      </c>
      <c r="G161" s="140">
        <f t="shared" si="237"/>
        <v>0</v>
      </c>
      <c r="H161" s="140">
        <f t="shared" si="237"/>
        <v>0</v>
      </c>
      <c r="I161" s="140">
        <f t="shared" si="237"/>
        <v>0</v>
      </c>
      <c r="J161" s="140">
        <f t="shared" si="237"/>
        <v>0</v>
      </c>
      <c r="K161" s="140">
        <f t="shared" si="237"/>
        <v>0</v>
      </c>
      <c r="L161" s="120"/>
      <c r="M161" s="120"/>
    </row>
    <row r="162" spans="1:13" ht="41.25" customHeight="1" x14ac:dyDescent="0.25">
      <c r="A162" s="281"/>
      <c r="B162" s="278"/>
      <c r="C162" s="129"/>
      <c r="D162" s="135" t="s">
        <v>80</v>
      </c>
      <c r="E162" s="49">
        <f>E166+E170+E174</f>
        <v>0</v>
      </c>
      <c r="F162" s="49">
        <f t="shared" ref="F162:K162" si="238">F166+F170+F174</f>
        <v>0</v>
      </c>
      <c r="G162" s="49">
        <f t="shared" si="238"/>
        <v>0</v>
      </c>
      <c r="H162" s="49">
        <f t="shared" si="238"/>
        <v>0</v>
      </c>
      <c r="I162" s="49">
        <f t="shared" si="238"/>
        <v>0</v>
      </c>
      <c r="J162" s="49">
        <f t="shared" si="238"/>
        <v>0</v>
      </c>
      <c r="K162" s="49">
        <f t="shared" si="238"/>
        <v>0</v>
      </c>
      <c r="L162" s="48"/>
      <c r="M162" s="48"/>
    </row>
    <row r="163" spans="1:13" ht="31.5" customHeight="1" x14ac:dyDescent="0.25">
      <c r="A163" s="273" t="s">
        <v>103</v>
      </c>
      <c r="B163" s="294" t="s">
        <v>284</v>
      </c>
      <c r="C163" s="113"/>
      <c r="D163" s="134" t="s">
        <v>78</v>
      </c>
      <c r="E163" s="34">
        <f>E164+E165+E166</f>
        <v>1700</v>
      </c>
      <c r="F163" s="34">
        <f t="shared" ref="F163" si="239">F164+F165+F166</f>
        <v>8500</v>
      </c>
      <c r="G163" s="34">
        <f t="shared" ref="G163" si="240">G164+G165+G166</f>
        <v>1700</v>
      </c>
      <c r="H163" s="34">
        <f t="shared" ref="H163" si="241">H164+H165+H166</f>
        <v>1700</v>
      </c>
      <c r="I163" s="34">
        <f t="shared" ref="I163" si="242">I164+I165+I166</f>
        <v>1700</v>
      </c>
      <c r="J163" s="34">
        <f t="shared" ref="J163" si="243">J164+J165+J166</f>
        <v>1700</v>
      </c>
      <c r="K163" s="34">
        <f t="shared" ref="K163" si="244">K164+K165+K166</f>
        <v>1700</v>
      </c>
      <c r="L163" s="47" t="s">
        <v>79</v>
      </c>
      <c r="M163" s="47"/>
    </row>
    <row r="164" spans="1:13" ht="41.25" customHeight="1" x14ac:dyDescent="0.25">
      <c r="A164" s="274"/>
      <c r="B164" s="295"/>
      <c r="C164" s="113" t="s">
        <v>257</v>
      </c>
      <c r="D164" s="114" t="s">
        <v>255</v>
      </c>
      <c r="E164" s="119">
        <f>G164</f>
        <v>1700</v>
      </c>
      <c r="F164" s="119">
        <f>G164+H164+I164+J164+K164</f>
        <v>8500</v>
      </c>
      <c r="G164" s="119">
        <v>1700</v>
      </c>
      <c r="H164" s="119">
        <v>1700</v>
      </c>
      <c r="I164" s="119">
        <v>1700</v>
      </c>
      <c r="J164" s="119">
        <v>1700</v>
      </c>
      <c r="K164" s="119">
        <v>1700</v>
      </c>
      <c r="L164" s="118" t="s">
        <v>79</v>
      </c>
      <c r="M164" s="118"/>
    </row>
    <row r="165" spans="1:13" ht="41.25" customHeight="1" x14ac:dyDescent="0.25">
      <c r="A165" s="274"/>
      <c r="B165" s="295"/>
      <c r="C165" s="113" t="s">
        <v>257</v>
      </c>
      <c r="D165" s="114" t="s">
        <v>256</v>
      </c>
      <c r="E165" s="119">
        <f>G165</f>
        <v>0</v>
      </c>
      <c r="F165" s="119">
        <f>G165+H165+I165+J165+K165</f>
        <v>0</v>
      </c>
      <c r="G165" s="119">
        <v>0</v>
      </c>
      <c r="H165" s="119">
        <v>0</v>
      </c>
      <c r="I165" s="119">
        <v>0</v>
      </c>
      <c r="J165" s="119">
        <v>0</v>
      </c>
      <c r="K165" s="119">
        <v>0</v>
      </c>
      <c r="L165" s="118" t="s">
        <v>79</v>
      </c>
      <c r="M165" s="118"/>
    </row>
    <row r="166" spans="1:13" ht="41.25" customHeight="1" x14ac:dyDescent="0.25">
      <c r="A166" s="275"/>
      <c r="B166" s="296"/>
      <c r="C166" s="118" t="s">
        <v>257</v>
      </c>
      <c r="D166" s="133" t="s">
        <v>80</v>
      </c>
      <c r="E166" s="123">
        <f>G166</f>
        <v>0</v>
      </c>
      <c r="F166" s="123">
        <f t="shared" ref="F166" si="245">G166+H166+I166+J166+K166</f>
        <v>0</v>
      </c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18" t="s">
        <v>79</v>
      </c>
      <c r="M166" s="118"/>
    </row>
    <row r="167" spans="1:13" ht="31.5" customHeight="1" x14ac:dyDescent="0.25">
      <c r="A167" s="273" t="s">
        <v>104</v>
      </c>
      <c r="B167" s="270" t="s">
        <v>283</v>
      </c>
      <c r="C167" s="113"/>
      <c r="D167" s="134" t="s">
        <v>78</v>
      </c>
      <c r="E167" s="34">
        <f>E168+E169+E170</f>
        <v>400</v>
      </c>
      <c r="F167" s="34">
        <f t="shared" ref="F167" si="246">F168+F169+F170</f>
        <v>2000</v>
      </c>
      <c r="G167" s="34">
        <f t="shared" ref="G167" si="247">G168+G169+G170</f>
        <v>400</v>
      </c>
      <c r="H167" s="34">
        <f t="shared" ref="H167" si="248">H168+H169+H170</f>
        <v>400</v>
      </c>
      <c r="I167" s="34">
        <f t="shared" ref="I167" si="249">I168+I169+I170</f>
        <v>400</v>
      </c>
      <c r="J167" s="34">
        <f t="shared" ref="J167" si="250">J168+J169+J170</f>
        <v>400</v>
      </c>
      <c r="K167" s="34">
        <f t="shared" ref="K167" si="251">K168+K169+K170</f>
        <v>400</v>
      </c>
      <c r="L167" s="47" t="s">
        <v>79</v>
      </c>
      <c r="M167" s="47"/>
    </row>
    <row r="168" spans="1:13" ht="41.25" customHeight="1" x14ac:dyDescent="0.25">
      <c r="A168" s="274"/>
      <c r="B168" s="271"/>
      <c r="C168" s="113" t="s">
        <v>257</v>
      </c>
      <c r="D168" s="114" t="s">
        <v>255</v>
      </c>
      <c r="E168" s="119">
        <f>G168</f>
        <v>400</v>
      </c>
      <c r="F168" s="119">
        <f>G168+H168+I168+J168+K168</f>
        <v>2000</v>
      </c>
      <c r="G168" s="119">
        <v>400</v>
      </c>
      <c r="H168" s="119">
        <v>400</v>
      </c>
      <c r="I168" s="119">
        <v>400</v>
      </c>
      <c r="J168" s="119">
        <v>400</v>
      </c>
      <c r="K168" s="119">
        <v>400</v>
      </c>
      <c r="L168" s="118" t="s">
        <v>79</v>
      </c>
      <c r="M168" s="118"/>
    </row>
    <row r="169" spans="1:13" ht="41.25" customHeight="1" x14ac:dyDescent="0.25">
      <c r="A169" s="274"/>
      <c r="B169" s="271"/>
      <c r="C169" s="113" t="s">
        <v>257</v>
      </c>
      <c r="D169" s="114" t="s">
        <v>256</v>
      </c>
      <c r="E169" s="119">
        <f>G169</f>
        <v>0</v>
      </c>
      <c r="F169" s="119">
        <f>G169+H169+I169+J169+K169</f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8" t="s">
        <v>79</v>
      </c>
      <c r="M169" s="118"/>
    </row>
    <row r="170" spans="1:13" ht="41.25" customHeight="1" x14ac:dyDescent="0.25">
      <c r="A170" s="275"/>
      <c r="B170" s="272"/>
      <c r="C170" s="118" t="s">
        <v>257</v>
      </c>
      <c r="D170" s="133" t="s">
        <v>80</v>
      </c>
      <c r="E170" s="123">
        <f>G170</f>
        <v>0</v>
      </c>
      <c r="F170" s="123">
        <f t="shared" ref="F170" si="252">G170+H170+I170+J170+K170</f>
        <v>0</v>
      </c>
      <c r="G170" s="123">
        <v>0</v>
      </c>
      <c r="H170" s="123">
        <v>0</v>
      </c>
      <c r="I170" s="123">
        <v>0</v>
      </c>
      <c r="J170" s="123">
        <v>0</v>
      </c>
      <c r="K170" s="123">
        <v>0</v>
      </c>
      <c r="L170" s="118" t="s">
        <v>79</v>
      </c>
      <c r="M170" s="118"/>
    </row>
    <row r="171" spans="1:13" ht="41.25" customHeight="1" x14ac:dyDescent="0.25">
      <c r="A171" s="297" t="s">
        <v>105</v>
      </c>
      <c r="B171" s="300" t="s">
        <v>67</v>
      </c>
      <c r="C171" s="126"/>
      <c r="D171" s="134" t="s">
        <v>78</v>
      </c>
      <c r="E171" s="34">
        <f>E172+E173+E174</f>
        <v>0</v>
      </c>
      <c r="F171" s="34">
        <f t="shared" ref="F171:K171" si="253">F172+F173+F174</f>
        <v>0</v>
      </c>
      <c r="G171" s="34">
        <f t="shared" si="253"/>
        <v>0</v>
      </c>
      <c r="H171" s="34">
        <f t="shared" si="253"/>
        <v>0</v>
      </c>
      <c r="I171" s="34">
        <f t="shared" si="253"/>
        <v>0</v>
      </c>
      <c r="J171" s="34">
        <f t="shared" si="253"/>
        <v>0</v>
      </c>
      <c r="K171" s="34">
        <f t="shared" si="253"/>
        <v>0</v>
      </c>
      <c r="L171" s="47" t="s">
        <v>79</v>
      </c>
      <c r="M171" s="47"/>
    </row>
    <row r="172" spans="1:13" ht="41.25" customHeight="1" x14ac:dyDescent="0.25">
      <c r="A172" s="298"/>
      <c r="B172" s="301"/>
      <c r="C172" s="126" t="s">
        <v>257</v>
      </c>
      <c r="D172" s="125" t="s">
        <v>255</v>
      </c>
      <c r="E172" s="130">
        <f>G172</f>
        <v>0</v>
      </c>
      <c r="F172" s="130">
        <f>G172+H172+I172+J172+K172</f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1" t="s">
        <v>79</v>
      </c>
      <c r="M172" s="131"/>
    </row>
    <row r="173" spans="1:13" ht="41.25" customHeight="1" x14ac:dyDescent="0.25">
      <c r="A173" s="298"/>
      <c r="B173" s="301"/>
      <c r="C173" s="126" t="s">
        <v>257</v>
      </c>
      <c r="D173" s="125" t="s">
        <v>256</v>
      </c>
      <c r="E173" s="130">
        <f>G173</f>
        <v>0</v>
      </c>
      <c r="F173" s="130">
        <f>G173+H173+I173+J173+K173</f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1" t="s">
        <v>79</v>
      </c>
      <c r="M173" s="131"/>
    </row>
    <row r="174" spans="1:13" ht="41.25" customHeight="1" x14ac:dyDescent="0.25">
      <c r="A174" s="299"/>
      <c r="B174" s="302"/>
      <c r="C174" s="131" t="s">
        <v>257</v>
      </c>
      <c r="D174" s="133" t="s">
        <v>80</v>
      </c>
      <c r="E174" s="123">
        <f>G174</f>
        <v>0</v>
      </c>
      <c r="F174" s="123">
        <f t="shared" ref="F174" si="254">G174+H174+I174+J174+K174</f>
        <v>0</v>
      </c>
      <c r="G174" s="123">
        <v>0</v>
      </c>
      <c r="H174" s="123">
        <v>0</v>
      </c>
      <c r="I174" s="123">
        <v>0</v>
      </c>
      <c r="J174" s="123">
        <v>0</v>
      </c>
      <c r="K174" s="123">
        <v>0</v>
      </c>
      <c r="L174" s="131" t="s">
        <v>79</v>
      </c>
      <c r="M174" s="131"/>
    </row>
    <row r="175" spans="1:13" ht="24.75" customHeight="1" x14ac:dyDescent="0.25">
      <c r="A175" s="288" t="s">
        <v>82</v>
      </c>
      <c r="B175" s="289"/>
      <c r="C175" s="151"/>
      <c r="D175" s="40" t="s">
        <v>21</v>
      </c>
      <c r="E175" s="124">
        <f>E123+E159</f>
        <v>14062.1</v>
      </c>
      <c r="F175" s="124">
        <f t="shared" ref="F175:K175" si="255">F123+F159</f>
        <v>70310.5</v>
      </c>
      <c r="G175" s="124">
        <f t="shared" si="255"/>
        <v>14062.1</v>
      </c>
      <c r="H175" s="124">
        <f t="shared" si="255"/>
        <v>14062.1</v>
      </c>
      <c r="I175" s="124">
        <f t="shared" si="255"/>
        <v>14062.1</v>
      </c>
      <c r="J175" s="124">
        <f t="shared" si="255"/>
        <v>14062.1</v>
      </c>
      <c r="K175" s="124">
        <f t="shared" si="255"/>
        <v>14062.1</v>
      </c>
      <c r="L175" s="129"/>
      <c r="M175" s="129"/>
    </row>
    <row r="176" spans="1:13" ht="38.25" x14ac:dyDescent="0.25">
      <c r="A176" s="290"/>
      <c r="B176" s="291"/>
      <c r="C176" s="151"/>
      <c r="D176" s="40" t="s">
        <v>261</v>
      </c>
      <c r="E176" s="124">
        <f>E124+E160</f>
        <v>14062.1</v>
      </c>
      <c r="F176" s="124">
        <f t="shared" ref="F176:K176" si="256">F124+F160</f>
        <v>70310.5</v>
      </c>
      <c r="G176" s="124">
        <f t="shared" si="256"/>
        <v>14062.1</v>
      </c>
      <c r="H176" s="124">
        <f t="shared" si="256"/>
        <v>14062.1</v>
      </c>
      <c r="I176" s="124">
        <f t="shared" si="256"/>
        <v>14062.1</v>
      </c>
      <c r="J176" s="124">
        <f t="shared" si="256"/>
        <v>14062.1</v>
      </c>
      <c r="K176" s="124">
        <f t="shared" si="256"/>
        <v>14062.1</v>
      </c>
      <c r="L176" s="116"/>
      <c r="M176" s="116"/>
    </row>
    <row r="177" spans="1:13" ht="51" x14ac:dyDescent="0.25">
      <c r="A177" s="290"/>
      <c r="B177" s="291"/>
      <c r="C177" s="151"/>
      <c r="D177" s="50" t="s">
        <v>111</v>
      </c>
      <c r="E177" s="51">
        <f>E125+E161</f>
        <v>0</v>
      </c>
      <c r="F177" s="51">
        <f t="shared" ref="F177:K177" si="257">F125+F161</f>
        <v>0</v>
      </c>
      <c r="G177" s="51">
        <f t="shared" si="257"/>
        <v>0</v>
      </c>
      <c r="H177" s="51">
        <f t="shared" si="257"/>
        <v>0</v>
      </c>
      <c r="I177" s="51">
        <f t="shared" si="257"/>
        <v>0</v>
      </c>
      <c r="J177" s="51">
        <f t="shared" si="257"/>
        <v>0</v>
      </c>
      <c r="K177" s="51">
        <f t="shared" si="257"/>
        <v>0</v>
      </c>
      <c r="L177" s="120"/>
      <c r="M177" s="120"/>
    </row>
    <row r="178" spans="1:13" ht="38.25" x14ac:dyDescent="0.25">
      <c r="A178" s="292"/>
      <c r="B178" s="293"/>
      <c r="C178" s="151"/>
      <c r="D178" s="138" t="s">
        <v>80</v>
      </c>
      <c r="E178" s="54">
        <f>E126+E162</f>
        <v>0</v>
      </c>
      <c r="F178" s="54">
        <f t="shared" ref="F178:K178" si="258">F126+F162</f>
        <v>0</v>
      </c>
      <c r="G178" s="54">
        <f t="shared" si="258"/>
        <v>0</v>
      </c>
      <c r="H178" s="54">
        <f t="shared" si="258"/>
        <v>0</v>
      </c>
      <c r="I178" s="54">
        <f t="shared" si="258"/>
        <v>0</v>
      </c>
      <c r="J178" s="54">
        <f t="shared" si="258"/>
        <v>0</v>
      </c>
      <c r="K178" s="54">
        <f t="shared" si="258"/>
        <v>0</v>
      </c>
      <c r="L178" s="53"/>
      <c r="M178" s="53"/>
    </row>
    <row r="179" spans="1:13" ht="29.25" customHeight="1" x14ac:dyDescent="0.25">
      <c r="A179" s="152"/>
      <c r="B179" s="303" t="s">
        <v>205</v>
      </c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4"/>
    </row>
    <row r="180" spans="1:13" ht="30" customHeight="1" x14ac:dyDescent="0.25">
      <c r="A180" s="279" t="s">
        <v>108</v>
      </c>
      <c r="B180" s="305" t="s">
        <v>241</v>
      </c>
      <c r="C180" s="148"/>
      <c r="D180" s="40" t="s">
        <v>78</v>
      </c>
      <c r="E180" s="124">
        <f>E181+E182+E183</f>
        <v>0</v>
      </c>
      <c r="F180" s="124">
        <f t="shared" ref="F180" si="259">F181+F182+F183</f>
        <v>0</v>
      </c>
      <c r="G180" s="124">
        <f t="shared" ref="G180" si="260">G181+G182+G183</f>
        <v>0</v>
      </c>
      <c r="H180" s="124">
        <f t="shared" ref="H180" si="261">H181+H182+H183</f>
        <v>0</v>
      </c>
      <c r="I180" s="124">
        <f t="shared" ref="I180" si="262">I181+I182+I183</f>
        <v>0</v>
      </c>
      <c r="J180" s="124">
        <f t="shared" ref="J180" si="263">J181+J182+J183</f>
        <v>0</v>
      </c>
      <c r="K180" s="124">
        <f t="shared" ref="K180" si="264">K181+K182+K183</f>
        <v>0</v>
      </c>
      <c r="L180" s="129"/>
      <c r="M180" s="129"/>
    </row>
    <row r="181" spans="1:13" ht="38.25" x14ac:dyDescent="0.25">
      <c r="A181" s="280"/>
      <c r="B181" s="306"/>
      <c r="C181" s="129"/>
      <c r="D181" s="129" t="s">
        <v>214</v>
      </c>
      <c r="E181" s="43">
        <f>E185+E189</f>
        <v>0</v>
      </c>
      <c r="F181" s="43">
        <f t="shared" ref="F181:K181" si="265">F185+F189</f>
        <v>0</v>
      </c>
      <c r="G181" s="43">
        <f t="shared" si="265"/>
        <v>0</v>
      </c>
      <c r="H181" s="43">
        <f t="shared" si="265"/>
        <v>0</v>
      </c>
      <c r="I181" s="43">
        <f t="shared" si="265"/>
        <v>0</v>
      </c>
      <c r="J181" s="43">
        <f t="shared" si="265"/>
        <v>0</v>
      </c>
      <c r="K181" s="43">
        <f t="shared" si="265"/>
        <v>0</v>
      </c>
      <c r="L181" s="132"/>
      <c r="M181" s="129"/>
    </row>
    <row r="182" spans="1:13" ht="38.25" x14ac:dyDescent="0.25">
      <c r="A182" s="280"/>
      <c r="B182" s="306"/>
      <c r="C182" s="129"/>
      <c r="D182" s="139" t="s">
        <v>256</v>
      </c>
      <c r="E182" s="140">
        <f>E186+E190</f>
        <v>0</v>
      </c>
      <c r="F182" s="140">
        <f t="shared" ref="F182:K182" si="266">F186+F190</f>
        <v>0</v>
      </c>
      <c r="G182" s="140">
        <f t="shared" si="266"/>
        <v>0</v>
      </c>
      <c r="H182" s="140">
        <f t="shared" si="266"/>
        <v>0</v>
      </c>
      <c r="I182" s="140">
        <f t="shared" si="266"/>
        <v>0</v>
      </c>
      <c r="J182" s="140">
        <f t="shared" si="266"/>
        <v>0</v>
      </c>
      <c r="K182" s="140">
        <f t="shared" si="266"/>
        <v>0</v>
      </c>
      <c r="L182" s="149"/>
      <c r="M182" s="120"/>
    </row>
    <row r="183" spans="1:13" ht="38.25" x14ac:dyDescent="0.25">
      <c r="A183" s="281"/>
      <c r="B183" s="307"/>
      <c r="C183" s="129"/>
      <c r="D183" s="135" t="s">
        <v>80</v>
      </c>
      <c r="E183" s="49">
        <f>E187+E191</f>
        <v>0</v>
      </c>
      <c r="F183" s="49">
        <f t="shared" ref="F183:K183" si="267">F187+F191</f>
        <v>0</v>
      </c>
      <c r="G183" s="49">
        <f t="shared" si="267"/>
        <v>0</v>
      </c>
      <c r="H183" s="49">
        <f t="shared" si="267"/>
        <v>0</v>
      </c>
      <c r="I183" s="49">
        <f t="shared" si="267"/>
        <v>0</v>
      </c>
      <c r="J183" s="49">
        <f t="shared" si="267"/>
        <v>0</v>
      </c>
      <c r="K183" s="49">
        <f t="shared" si="267"/>
        <v>0</v>
      </c>
      <c r="L183" s="150"/>
      <c r="M183" s="48"/>
    </row>
    <row r="184" spans="1:13" ht="53.25" customHeight="1" x14ac:dyDescent="0.25">
      <c r="A184" s="273" t="s">
        <v>107</v>
      </c>
      <c r="B184" s="270" t="s">
        <v>70</v>
      </c>
      <c r="C184" s="126"/>
      <c r="D184" s="134" t="s">
        <v>78</v>
      </c>
      <c r="E184" s="34">
        <f>E185+E186+E187</f>
        <v>0</v>
      </c>
      <c r="F184" s="34">
        <f t="shared" ref="F184:K184" si="268">F185+F186+F187</f>
        <v>0</v>
      </c>
      <c r="G184" s="34">
        <f t="shared" si="268"/>
        <v>0</v>
      </c>
      <c r="H184" s="34">
        <f t="shared" si="268"/>
        <v>0</v>
      </c>
      <c r="I184" s="34">
        <f t="shared" si="268"/>
        <v>0</v>
      </c>
      <c r="J184" s="34">
        <f t="shared" si="268"/>
        <v>0</v>
      </c>
      <c r="K184" s="34">
        <f t="shared" si="268"/>
        <v>0</v>
      </c>
      <c r="L184" s="47" t="s">
        <v>285</v>
      </c>
      <c r="M184" s="47"/>
    </row>
    <row r="185" spans="1:13" ht="53.25" customHeight="1" x14ac:dyDescent="0.25">
      <c r="A185" s="274"/>
      <c r="B185" s="271"/>
      <c r="C185" s="126" t="s">
        <v>257</v>
      </c>
      <c r="D185" s="125" t="s">
        <v>255</v>
      </c>
      <c r="E185" s="130">
        <f>G185</f>
        <v>0</v>
      </c>
      <c r="F185" s="130">
        <f>G185+H185+I185+J185+K185</f>
        <v>0</v>
      </c>
      <c r="G185" s="130">
        <v>0</v>
      </c>
      <c r="H185" s="130">
        <v>0</v>
      </c>
      <c r="I185" s="130">
        <v>0</v>
      </c>
      <c r="J185" s="130">
        <v>0</v>
      </c>
      <c r="K185" s="130">
        <v>0</v>
      </c>
      <c r="L185" s="131" t="s">
        <v>285</v>
      </c>
      <c r="M185" s="131"/>
    </row>
    <row r="186" spans="1:13" ht="53.25" customHeight="1" x14ac:dyDescent="0.25">
      <c r="A186" s="274"/>
      <c r="B186" s="271"/>
      <c r="C186" s="126" t="s">
        <v>257</v>
      </c>
      <c r="D186" s="125" t="s">
        <v>256</v>
      </c>
      <c r="E186" s="130">
        <f>G186</f>
        <v>0</v>
      </c>
      <c r="F186" s="130">
        <f>G186+H186+I186+J186+K186</f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1" t="s">
        <v>285</v>
      </c>
      <c r="M186" s="131"/>
    </row>
    <row r="187" spans="1:13" ht="53.25" customHeight="1" x14ac:dyDescent="0.25">
      <c r="A187" s="275"/>
      <c r="B187" s="272"/>
      <c r="C187" s="131" t="s">
        <v>257</v>
      </c>
      <c r="D187" s="133" t="s">
        <v>80</v>
      </c>
      <c r="E187" s="123">
        <f>G187</f>
        <v>0</v>
      </c>
      <c r="F187" s="123">
        <f t="shared" ref="F187" si="269">G187+H187+I187+J187+K187</f>
        <v>0</v>
      </c>
      <c r="G187" s="123">
        <v>0</v>
      </c>
      <c r="H187" s="123">
        <v>0</v>
      </c>
      <c r="I187" s="123">
        <v>0</v>
      </c>
      <c r="J187" s="123">
        <v>0</v>
      </c>
      <c r="K187" s="123">
        <v>0</v>
      </c>
      <c r="L187" s="131" t="s">
        <v>285</v>
      </c>
      <c r="M187" s="131"/>
    </row>
    <row r="188" spans="1:13" ht="53.25" customHeight="1" x14ac:dyDescent="0.25">
      <c r="A188" s="273" t="s">
        <v>102</v>
      </c>
      <c r="B188" s="270" t="s">
        <v>286</v>
      </c>
      <c r="C188" s="126"/>
      <c r="D188" s="134" t="s">
        <v>78</v>
      </c>
      <c r="E188" s="34">
        <f>E189+E190+E191</f>
        <v>0</v>
      </c>
      <c r="F188" s="34">
        <f t="shared" ref="F188:K188" si="270">F189+F190+F191</f>
        <v>0</v>
      </c>
      <c r="G188" s="34">
        <f t="shared" si="270"/>
        <v>0</v>
      </c>
      <c r="H188" s="34">
        <f t="shared" si="270"/>
        <v>0</v>
      </c>
      <c r="I188" s="34">
        <f t="shared" si="270"/>
        <v>0</v>
      </c>
      <c r="J188" s="34">
        <f t="shared" si="270"/>
        <v>0</v>
      </c>
      <c r="K188" s="34">
        <f t="shared" si="270"/>
        <v>0</v>
      </c>
      <c r="L188" s="47" t="s">
        <v>285</v>
      </c>
      <c r="M188" s="47"/>
    </row>
    <row r="189" spans="1:13" ht="53.25" customHeight="1" x14ac:dyDescent="0.25">
      <c r="A189" s="274"/>
      <c r="B189" s="271"/>
      <c r="C189" s="126" t="s">
        <v>257</v>
      </c>
      <c r="D189" s="125" t="s">
        <v>255</v>
      </c>
      <c r="E189" s="130">
        <f>G189</f>
        <v>0</v>
      </c>
      <c r="F189" s="130">
        <f>G189+H189+I189+J189+K189</f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1" t="s">
        <v>285</v>
      </c>
      <c r="M189" s="131"/>
    </row>
    <row r="190" spans="1:13" ht="53.25" customHeight="1" x14ac:dyDescent="0.25">
      <c r="A190" s="274"/>
      <c r="B190" s="271"/>
      <c r="C190" s="126" t="s">
        <v>257</v>
      </c>
      <c r="D190" s="125" t="s">
        <v>256</v>
      </c>
      <c r="E190" s="130">
        <f>G190</f>
        <v>0</v>
      </c>
      <c r="F190" s="130">
        <f>G190+H190+I190+J190+K190</f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1" t="s">
        <v>285</v>
      </c>
      <c r="M190" s="131"/>
    </row>
    <row r="191" spans="1:13" ht="53.25" customHeight="1" x14ac:dyDescent="0.25">
      <c r="A191" s="275"/>
      <c r="B191" s="272"/>
      <c r="C191" s="131" t="s">
        <v>257</v>
      </c>
      <c r="D191" s="133" t="s">
        <v>80</v>
      </c>
      <c r="E191" s="123">
        <f>G191</f>
        <v>0</v>
      </c>
      <c r="F191" s="123">
        <f t="shared" ref="F191" si="271">G191+H191+I191+J191+K191</f>
        <v>0</v>
      </c>
      <c r="G191" s="123">
        <v>0</v>
      </c>
      <c r="H191" s="123">
        <v>0</v>
      </c>
      <c r="I191" s="123">
        <v>0</v>
      </c>
      <c r="J191" s="123">
        <v>0</v>
      </c>
      <c r="K191" s="123">
        <v>0</v>
      </c>
      <c r="L191" s="131" t="s">
        <v>285</v>
      </c>
      <c r="M191" s="131"/>
    </row>
    <row r="192" spans="1:13" ht="30" customHeight="1" x14ac:dyDescent="0.25">
      <c r="A192" s="279" t="s">
        <v>110</v>
      </c>
      <c r="B192" s="305" t="s">
        <v>48</v>
      </c>
      <c r="C192" s="148"/>
      <c r="D192" s="40" t="s">
        <v>78</v>
      </c>
      <c r="E192" s="124">
        <f>E193+E194+E195</f>
        <v>0</v>
      </c>
      <c r="F192" s="124">
        <f t="shared" ref="F192:K192" si="272">F193+F194+F195</f>
        <v>0</v>
      </c>
      <c r="G192" s="124">
        <f t="shared" si="272"/>
        <v>0</v>
      </c>
      <c r="H192" s="124">
        <f t="shared" si="272"/>
        <v>0</v>
      </c>
      <c r="I192" s="124">
        <f t="shared" si="272"/>
        <v>0</v>
      </c>
      <c r="J192" s="124">
        <f t="shared" si="272"/>
        <v>0</v>
      </c>
      <c r="K192" s="124">
        <f t="shared" si="272"/>
        <v>0</v>
      </c>
      <c r="L192" s="129"/>
      <c r="M192" s="129"/>
    </row>
    <row r="193" spans="1:13" ht="38.25" x14ac:dyDescent="0.25">
      <c r="A193" s="280"/>
      <c r="B193" s="306"/>
      <c r="C193" s="129"/>
      <c r="D193" s="129" t="s">
        <v>214</v>
      </c>
      <c r="E193" s="43">
        <f>E197</f>
        <v>0</v>
      </c>
      <c r="F193" s="43">
        <f t="shared" ref="F193:K193" si="273">F197</f>
        <v>0</v>
      </c>
      <c r="G193" s="43">
        <f t="shared" si="273"/>
        <v>0</v>
      </c>
      <c r="H193" s="43">
        <f t="shared" si="273"/>
        <v>0</v>
      </c>
      <c r="I193" s="43">
        <f t="shared" si="273"/>
        <v>0</v>
      </c>
      <c r="J193" s="43">
        <f t="shared" si="273"/>
        <v>0</v>
      </c>
      <c r="K193" s="43">
        <f t="shared" si="273"/>
        <v>0</v>
      </c>
      <c r="L193" s="132"/>
      <c r="M193" s="129"/>
    </row>
    <row r="194" spans="1:13" ht="38.25" x14ac:dyDescent="0.25">
      <c r="A194" s="280"/>
      <c r="B194" s="306"/>
      <c r="C194" s="129"/>
      <c r="D194" s="139" t="s">
        <v>256</v>
      </c>
      <c r="E194" s="140">
        <f>E198</f>
        <v>0</v>
      </c>
      <c r="F194" s="140">
        <f t="shared" ref="F194:K194" si="274">F198</f>
        <v>0</v>
      </c>
      <c r="G194" s="140">
        <f t="shared" si="274"/>
        <v>0</v>
      </c>
      <c r="H194" s="140">
        <f t="shared" si="274"/>
        <v>0</v>
      </c>
      <c r="I194" s="140">
        <f t="shared" si="274"/>
        <v>0</v>
      </c>
      <c r="J194" s="140">
        <f t="shared" si="274"/>
        <v>0</v>
      </c>
      <c r="K194" s="140">
        <f t="shared" si="274"/>
        <v>0</v>
      </c>
      <c r="L194" s="149"/>
      <c r="M194" s="120"/>
    </row>
    <row r="195" spans="1:13" ht="38.25" x14ac:dyDescent="0.25">
      <c r="A195" s="281"/>
      <c r="B195" s="307"/>
      <c r="C195" s="129"/>
      <c r="D195" s="135" t="s">
        <v>80</v>
      </c>
      <c r="E195" s="49">
        <f>E199</f>
        <v>0</v>
      </c>
      <c r="F195" s="49">
        <f t="shared" ref="F195:K195" si="275">F199</f>
        <v>0</v>
      </c>
      <c r="G195" s="49">
        <f t="shared" si="275"/>
        <v>0</v>
      </c>
      <c r="H195" s="49">
        <f t="shared" si="275"/>
        <v>0</v>
      </c>
      <c r="I195" s="49">
        <f t="shared" si="275"/>
        <v>0</v>
      </c>
      <c r="J195" s="49">
        <f t="shared" si="275"/>
        <v>0</v>
      </c>
      <c r="K195" s="49">
        <f t="shared" si="275"/>
        <v>0</v>
      </c>
      <c r="L195" s="150"/>
      <c r="M195" s="48"/>
    </row>
    <row r="196" spans="1:13" ht="53.25" customHeight="1" x14ac:dyDescent="0.25">
      <c r="A196" s="273" t="s">
        <v>103</v>
      </c>
      <c r="B196" s="270" t="s">
        <v>308</v>
      </c>
      <c r="C196" s="126"/>
      <c r="D196" s="134" t="s">
        <v>78</v>
      </c>
      <c r="E196" s="34">
        <f>E197+E198+E199</f>
        <v>0</v>
      </c>
      <c r="F196" s="34">
        <f t="shared" ref="F196:K196" si="276">F197+F198+F199</f>
        <v>0</v>
      </c>
      <c r="G196" s="34">
        <f t="shared" si="276"/>
        <v>0</v>
      </c>
      <c r="H196" s="34">
        <f t="shared" si="276"/>
        <v>0</v>
      </c>
      <c r="I196" s="34">
        <f t="shared" si="276"/>
        <v>0</v>
      </c>
      <c r="J196" s="34">
        <f t="shared" si="276"/>
        <v>0</v>
      </c>
      <c r="K196" s="34">
        <f t="shared" si="276"/>
        <v>0</v>
      </c>
      <c r="L196" s="47" t="s">
        <v>285</v>
      </c>
      <c r="M196" s="47"/>
    </row>
    <row r="197" spans="1:13" ht="53.25" customHeight="1" x14ac:dyDescent="0.25">
      <c r="A197" s="274"/>
      <c r="B197" s="271"/>
      <c r="C197" s="126" t="s">
        <v>257</v>
      </c>
      <c r="D197" s="125" t="s">
        <v>255</v>
      </c>
      <c r="E197" s="130">
        <f>G197</f>
        <v>0</v>
      </c>
      <c r="F197" s="130">
        <f>G197+H197+I197+J197+K197</f>
        <v>0</v>
      </c>
      <c r="G197" s="130">
        <v>0</v>
      </c>
      <c r="H197" s="130">
        <v>0</v>
      </c>
      <c r="I197" s="130">
        <v>0</v>
      </c>
      <c r="J197" s="130">
        <v>0</v>
      </c>
      <c r="K197" s="130">
        <v>0</v>
      </c>
      <c r="L197" s="131" t="s">
        <v>285</v>
      </c>
      <c r="M197" s="131"/>
    </row>
    <row r="198" spans="1:13" ht="53.25" customHeight="1" x14ac:dyDescent="0.25">
      <c r="A198" s="274"/>
      <c r="B198" s="271"/>
      <c r="C198" s="126" t="s">
        <v>257</v>
      </c>
      <c r="D198" s="125" t="s">
        <v>256</v>
      </c>
      <c r="E198" s="130">
        <f>G198</f>
        <v>0</v>
      </c>
      <c r="F198" s="130">
        <f>G198+H198+I198+J198+K198</f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1" t="s">
        <v>285</v>
      </c>
      <c r="M198" s="131"/>
    </row>
    <row r="199" spans="1:13" ht="53.25" customHeight="1" x14ac:dyDescent="0.25">
      <c r="A199" s="275"/>
      <c r="B199" s="272"/>
      <c r="C199" s="131" t="s">
        <v>257</v>
      </c>
      <c r="D199" s="133" t="s">
        <v>80</v>
      </c>
      <c r="E199" s="123">
        <f>G199</f>
        <v>0</v>
      </c>
      <c r="F199" s="123">
        <f t="shared" ref="F199" si="277">G199+H199+I199+J199+K199</f>
        <v>0</v>
      </c>
      <c r="G199" s="123">
        <v>0</v>
      </c>
      <c r="H199" s="123">
        <v>0</v>
      </c>
      <c r="I199" s="123">
        <v>0</v>
      </c>
      <c r="J199" s="123">
        <v>0</v>
      </c>
      <c r="K199" s="123">
        <v>0</v>
      </c>
      <c r="L199" s="131" t="s">
        <v>285</v>
      </c>
      <c r="M199" s="131"/>
    </row>
    <row r="200" spans="1:13" ht="31.5" customHeight="1" x14ac:dyDescent="0.25">
      <c r="A200" s="288" t="s">
        <v>82</v>
      </c>
      <c r="B200" s="289"/>
      <c r="C200" s="129"/>
      <c r="D200" s="136" t="s">
        <v>78</v>
      </c>
      <c r="E200" s="124">
        <f>E201+E202+E203</f>
        <v>0</v>
      </c>
      <c r="F200" s="124">
        <f t="shared" ref="F200:K200" si="278">F201+F202+F203</f>
        <v>0</v>
      </c>
      <c r="G200" s="124">
        <f t="shared" si="278"/>
        <v>0</v>
      </c>
      <c r="H200" s="124">
        <f t="shared" si="278"/>
        <v>0</v>
      </c>
      <c r="I200" s="124">
        <f t="shared" si="278"/>
        <v>0</v>
      </c>
      <c r="J200" s="124">
        <f t="shared" si="278"/>
        <v>0</v>
      </c>
      <c r="K200" s="124">
        <f t="shared" si="278"/>
        <v>0</v>
      </c>
      <c r="L200" s="40"/>
      <c r="M200" s="40"/>
    </row>
    <row r="201" spans="1:13" ht="38.25" x14ac:dyDescent="0.25">
      <c r="A201" s="290"/>
      <c r="B201" s="291"/>
      <c r="C201" s="129"/>
      <c r="D201" s="136" t="s">
        <v>255</v>
      </c>
      <c r="E201" s="124">
        <f>E181+E193</f>
        <v>0</v>
      </c>
      <c r="F201" s="124">
        <f t="shared" ref="F201:K201" si="279">F181+F193</f>
        <v>0</v>
      </c>
      <c r="G201" s="124">
        <f t="shared" si="279"/>
        <v>0</v>
      </c>
      <c r="H201" s="124">
        <f t="shared" si="279"/>
        <v>0</v>
      </c>
      <c r="I201" s="124">
        <f t="shared" si="279"/>
        <v>0</v>
      </c>
      <c r="J201" s="124">
        <f t="shared" si="279"/>
        <v>0</v>
      </c>
      <c r="K201" s="124">
        <f t="shared" si="279"/>
        <v>0</v>
      </c>
      <c r="L201" s="129"/>
      <c r="M201" s="129"/>
    </row>
    <row r="202" spans="1:13" ht="38.25" x14ac:dyDescent="0.25">
      <c r="A202" s="290"/>
      <c r="B202" s="291"/>
      <c r="C202" s="129"/>
      <c r="D202" s="137" t="s">
        <v>256</v>
      </c>
      <c r="E202" s="51">
        <f>E182+E194</f>
        <v>0</v>
      </c>
      <c r="F202" s="51">
        <f t="shared" ref="F202:K202" si="280">F182+F194</f>
        <v>0</v>
      </c>
      <c r="G202" s="51">
        <f t="shared" si="280"/>
        <v>0</v>
      </c>
      <c r="H202" s="51">
        <f t="shared" si="280"/>
        <v>0</v>
      </c>
      <c r="I202" s="51">
        <f t="shared" si="280"/>
        <v>0</v>
      </c>
      <c r="J202" s="51">
        <f t="shared" si="280"/>
        <v>0</v>
      </c>
      <c r="K202" s="51">
        <f t="shared" si="280"/>
        <v>0</v>
      </c>
      <c r="L202" s="120"/>
      <c r="M202" s="120"/>
    </row>
    <row r="203" spans="1:13" ht="38.25" x14ac:dyDescent="0.25">
      <c r="A203" s="292"/>
      <c r="B203" s="293"/>
      <c r="C203" s="129"/>
      <c r="D203" s="138" t="s">
        <v>80</v>
      </c>
      <c r="E203" s="54">
        <f>E183+E195</f>
        <v>0</v>
      </c>
      <c r="F203" s="54">
        <f t="shared" ref="F203:K203" si="281">F183+F195</f>
        <v>0</v>
      </c>
      <c r="G203" s="54">
        <f t="shared" si="281"/>
        <v>0</v>
      </c>
      <c r="H203" s="54">
        <f t="shared" si="281"/>
        <v>0</v>
      </c>
      <c r="I203" s="54">
        <f t="shared" si="281"/>
        <v>0</v>
      </c>
      <c r="J203" s="54">
        <f t="shared" si="281"/>
        <v>0</v>
      </c>
      <c r="K203" s="54">
        <f t="shared" si="281"/>
        <v>0</v>
      </c>
      <c r="L203" s="48"/>
      <c r="M203" s="48"/>
    </row>
    <row r="204" spans="1:13" ht="42" customHeight="1" x14ac:dyDescent="0.25">
      <c r="A204" s="152"/>
      <c r="B204" s="311" t="s">
        <v>206</v>
      </c>
      <c r="C204" s="311"/>
      <c r="D204" s="311"/>
      <c r="E204" s="311"/>
      <c r="F204" s="311"/>
      <c r="G204" s="311"/>
      <c r="H204" s="311"/>
      <c r="I204" s="311"/>
      <c r="J204" s="311"/>
      <c r="K204" s="311"/>
      <c r="L204" s="311"/>
      <c r="M204" s="312"/>
    </row>
    <row r="205" spans="1:13" ht="31.5" customHeight="1" x14ac:dyDescent="0.25">
      <c r="A205" s="279" t="s">
        <v>109</v>
      </c>
      <c r="B205" s="276" t="s">
        <v>287</v>
      </c>
      <c r="C205" s="121"/>
      <c r="D205" s="40" t="s">
        <v>78</v>
      </c>
      <c r="E205" s="124">
        <f>E206+E207+E208</f>
        <v>234791</v>
      </c>
      <c r="F205" s="124">
        <f t="shared" ref="F205:K205" si="282">F206+F207+F208</f>
        <v>473592</v>
      </c>
      <c r="G205" s="124">
        <f t="shared" si="282"/>
        <v>234791</v>
      </c>
      <c r="H205" s="124">
        <f t="shared" si="282"/>
        <v>193100</v>
      </c>
      <c r="I205" s="124">
        <f t="shared" si="282"/>
        <v>100</v>
      </c>
      <c r="J205" s="124">
        <f t="shared" si="282"/>
        <v>100</v>
      </c>
      <c r="K205" s="124">
        <f t="shared" si="282"/>
        <v>100</v>
      </c>
      <c r="L205" s="129"/>
      <c r="M205" s="129"/>
    </row>
    <row r="206" spans="1:13" ht="39" customHeight="1" x14ac:dyDescent="0.25">
      <c r="A206" s="280"/>
      <c r="B206" s="277"/>
      <c r="C206" s="129"/>
      <c r="D206" s="132" t="s">
        <v>255</v>
      </c>
      <c r="E206" s="43">
        <f>E210+E214+E226+E230+E234+E238+E242+E246</f>
        <v>38958.699999999997</v>
      </c>
      <c r="F206" s="43">
        <f t="shared" ref="F206:K206" si="283">F210+F214+F226+F230+F234+F238+F242+F246</f>
        <v>77709.7</v>
      </c>
      <c r="G206" s="43">
        <f t="shared" si="283"/>
        <v>38958.699999999997</v>
      </c>
      <c r="H206" s="43">
        <f t="shared" si="283"/>
        <v>38451</v>
      </c>
      <c r="I206" s="43">
        <f t="shared" si="283"/>
        <v>100</v>
      </c>
      <c r="J206" s="43">
        <f t="shared" si="283"/>
        <v>100</v>
      </c>
      <c r="K206" s="43">
        <f t="shared" si="283"/>
        <v>100</v>
      </c>
      <c r="L206" s="129"/>
      <c r="M206" s="129"/>
    </row>
    <row r="207" spans="1:13" ht="39" customHeight="1" x14ac:dyDescent="0.25">
      <c r="A207" s="280"/>
      <c r="B207" s="277"/>
      <c r="C207" s="129"/>
      <c r="D207" s="139" t="s">
        <v>256</v>
      </c>
      <c r="E207" s="140">
        <f>E211+E215+E227+E231+E235+E239+E243+E247</f>
        <v>195832.3</v>
      </c>
      <c r="F207" s="140">
        <f t="shared" ref="F207:K207" si="284">F211+F215+F219+F227+F231+F235+F239+F243+F247</f>
        <v>395882.3</v>
      </c>
      <c r="G207" s="140">
        <f>G211+G215+G227+G231+G235+G239+G243+G247</f>
        <v>195832.3</v>
      </c>
      <c r="H207" s="140">
        <f t="shared" si="284"/>
        <v>154649</v>
      </c>
      <c r="I207" s="140">
        <f t="shared" si="284"/>
        <v>0</v>
      </c>
      <c r="J207" s="140">
        <f t="shared" si="284"/>
        <v>0</v>
      </c>
      <c r="K207" s="140">
        <f t="shared" si="284"/>
        <v>0</v>
      </c>
      <c r="L207" s="120"/>
      <c r="M207" s="120"/>
    </row>
    <row r="208" spans="1:13" ht="40.5" customHeight="1" x14ac:dyDescent="0.25">
      <c r="A208" s="281"/>
      <c r="B208" s="278"/>
      <c r="C208" s="129"/>
      <c r="D208" s="135" t="s">
        <v>80</v>
      </c>
      <c r="E208" s="49">
        <f>E212+E216+E228+E232+E236+E240+E244+E248</f>
        <v>0</v>
      </c>
      <c r="F208" s="49">
        <f t="shared" ref="F208:K208" si="285">F212+F216+F228+F232+F236+F240+F244+F248</f>
        <v>0</v>
      </c>
      <c r="G208" s="49">
        <f t="shared" si="285"/>
        <v>0</v>
      </c>
      <c r="H208" s="49">
        <f t="shared" si="285"/>
        <v>0</v>
      </c>
      <c r="I208" s="49">
        <f t="shared" si="285"/>
        <v>0</v>
      </c>
      <c r="J208" s="49">
        <f t="shared" si="285"/>
        <v>0</v>
      </c>
      <c r="K208" s="49">
        <f t="shared" si="285"/>
        <v>0</v>
      </c>
      <c r="L208" s="48"/>
      <c r="M208" s="48"/>
    </row>
    <row r="209" spans="1:13" ht="25.5" x14ac:dyDescent="0.25">
      <c r="A209" s="273" t="s">
        <v>107</v>
      </c>
      <c r="B209" s="270" t="s">
        <v>289</v>
      </c>
      <c r="C209" s="126"/>
      <c r="D209" s="134" t="s">
        <v>78</v>
      </c>
      <c r="E209" s="34">
        <f>E210+E211+E212</f>
        <v>5000</v>
      </c>
      <c r="F209" s="34">
        <f t="shared" ref="F209:K209" si="286">F210+F211+F212</f>
        <v>11000</v>
      </c>
      <c r="G209" s="34">
        <f t="shared" si="286"/>
        <v>5000</v>
      </c>
      <c r="H209" s="34">
        <f t="shared" si="286"/>
        <v>6000</v>
      </c>
      <c r="I209" s="34">
        <f t="shared" si="286"/>
        <v>0</v>
      </c>
      <c r="J209" s="34">
        <f t="shared" si="286"/>
        <v>0</v>
      </c>
      <c r="K209" s="34">
        <f t="shared" si="286"/>
        <v>0</v>
      </c>
      <c r="L209" s="47" t="s">
        <v>79</v>
      </c>
      <c r="M209" s="47"/>
    </row>
    <row r="210" spans="1:13" ht="42" customHeight="1" x14ac:dyDescent="0.25">
      <c r="A210" s="274"/>
      <c r="B210" s="271"/>
      <c r="C210" s="126" t="s">
        <v>257</v>
      </c>
      <c r="D210" s="125" t="s">
        <v>255</v>
      </c>
      <c r="E210" s="130">
        <f>G210</f>
        <v>5000</v>
      </c>
      <c r="F210" s="130">
        <f>G210+H210+I210+J210+K210</f>
        <v>11000</v>
      </c>
      <c r="G210" s="130">
        <v>5000</v>
      </c>
      <c r="H210" s="130">
        <v>6000</v>
      </c>
      <c r="I210" s="130">
        <v>0</v>
      </c>
      <c r="J210" s="130">
        <v>0</v>
      </c>
      <c r="K210" s="130">
        <v>0</v>
      </c>
      <c r="L210" s="131" t="s">
        <v>79</v>
      </c>
      <c r="M210" s="131"/>
    </row>
    <row r="211" spans="1:13" ht="38.25" x14ac:dyDescent="0.25">
      <c r="A211" s="274"/>
      <c r="B211" s="271"/>
      <c r="C211" s="126" t="s">
        <v>257</v>
      </c>
      <c r="D211" s="125" t="s">
        <v>256</v>
      </c>
      <c r="E211" s="130">
        <f t="shared" ref="E211" si="287">G211</f>
        <v>0</v>
      </c>
      <c r="F211" s="130">
        <f t="shared" ref="F211:F212" si="288">G211+H211+I211+J211+K211</f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1" t="s">
        <v>79</v>
      </c>
      <c r="M211" s="131"/>
    </row>
    <row r="212" spans="1:13" ht="42" customHeight="1" x14ac:dyDescent="0.25">
      <c r="A212" s="275"/>
      <c r="B212" s="272"/>
      <c r="C212" s="131" t="s">
        <v>257</v>
      </c>
      <c r="D212" s="133" t="s">
        <v>80</v>
      </c>
      <c r="E212" s="130">
        <f>+E216+E228+E232+E236+E240+E244+E248</f>
        <v>0</v>
      </c>
      <c r="F212" s="130">
        <f t="shared" si="288"/>
        <v>0</v>
      </c>
      <c r="G212" s="123">
        <v>0</v>
      </c>
      <c r="H212" s="123">
        <v>0</v>
      </c>
      <c r="I212" s="123">
        <v>0</v>
      </c>
      <c r="J212" s="123">
        <v>0</v>
      </c>
      <c r="K212" s="123">
        <v>0</v>
      </c>
      <c r="L212" s="131" t="s">
        <v>79</v>
      </c>
      <c r="M212" s="131"/>
    </row>
    <row r="213" spans="1:13" ht="25.5" x14ac:dyDescent="0.25">
      <c r="A213" s="273" t="s">
        <v>102</v>
      </c>
      <c r="B213" s="270" t="s">
        <v>64</v>
      </c>
      <c r="C213" s="126"/>
      <c r="D213" s="134" t="s">
        <v>78</v>
      </c>
      <c r="E213" s="34">
        <f>E214+E215+E216</f>
        <v>229691</v>
      </c>
      <c r="F213" s="34">
        <f t="shared" ref="F213:K213" si="289">F214+F215+F216</f>
        <v>416691</v>
      </c>
      <c r="G213" s="34">
        <f t="shared" si="289"/>
        <v>229691</v>
      </c>
      <c r="H213" s="34">
        <f t="shared" si="289"/>
        <v>187000</v>
      </c>
      <c r="I213" s="34">
        <f t="shared" si="289"/>
        <v>0</v>
      </c>
      <c r="J213" s="34">
        <f t="shared" si="289"/>
        <v>0</v>
      </c>
      <c r="K213" s="34">
        <f t="shared" si="289"/>
        <v>0</v>
      </c>
      <c r="L213" s="47" t="s">
        <v>79</v>
      </c>
      <c r="M213" s="47"/>
    </row>
    <row r="214" spans="1:13" ht="38.25" x14ac:dyDescent="0.25">
      <c r="A214" s="274"/>
      <c r="B214" s="271"/>
      <c r="C214" s="126" t="s">
        <v>257</v>
      </c>
      <c r="D214" s="125" t="s">
        <v>255</v>
      </c>
      <c r="E214" s="130">
        <f>E218+E222</f>
        <v>33858.699999999997</v>
      </c>
      <c r="F214" s="130">
        <f t="shared" ref="F214:K214" si="290">F218+F222</f>
        <v>66209.7</v>
      </c>
      <c r="G214" s="130">
        <f t="shared" si="290"/>
        <v>33858.699999999997</v>
      </c>
      <c r="H214" s="130">
        <f t="shared" si="290"/>
        <v>32351</v>
      </c>
      <c r="I214" s="130">
        <f t="shared" si="290"/>
        <v>0</v>
      </c>
      <c r="J214" s="130">
        <f t="shared" si="290"/>
        <v>0</v>
      </c>
      <c r="K214" s="130">
        <f t="shared" si="290"/>
        <v>0</v>
      </c>
      <c r="L214" s="131" t="s">
        <v>79</v>
      </c>
      <c r="M214" s="131"/>
    </row>
    <row r="215" spans="1:13" ht="38.25" x14ac:dyDescent="0.25">
      <c r="A215" s="274"/>
      <c r="B215" s="271"/>
      <c r="C215" s="126" t="s">
        <v>257</v>
      </c>
      <c r="D215" s="125" t="s">
        <v>256</v>
      </c>
      <c r="E215" s="130">
        <f>E219+E223</f>
        <v>195832.3</v>
      </c>
      <c r="F215" s="130">
        <f t="shared" ref="F215:K215" si="291">F219+F223</f>
        <v>350481.3</v>
      </c>
      <c r="G215" s="130">
        <f t="shared" si="291"/>
        <v>195832.3</v>
      </c>
      <c r="H215" s="130">
        <f t="shared" si="291"/>
        <v>154649</v>
      </c>
      <c r="I215" s="130">
        <f t="shared" si="291"/>
        <v>0</v>
      </c>
      <c r="J215" s="130">
        <f t="shared" si="291"/>
        <v>0</v>
      </c>
      <c r="K215" s="130">
        <f t="shared" si="291"/>
        <v>0</v>
      </c>
      <c r="L215" s="131" t="s">
        <v>79</v>
      </c>
      <c r="M215" s="131"/>
    </row>
    <row r="216" spans="1:13" ht="38.25" x14ac:dyDescent="0.25">
      <c r="A216" s="275"/>
      <c r="B216" s="272"/>
      <c r="C216" s="131" t="s">
        <v>257</v>
      </c>
      <c r="D216" s="133" t="s">
        <v>80</v>
      </c>
      <c r="E216" s="130">
        <f>E220+E224</f>
        <v>0</v>
      </c>
      <c r="F216" s="130">
        <f t="shared" ref="F216:K216" si="292">F220+F224</f>
        <v>0</v>
      </c>
      <c r="G216" s="130">
        <f t="shared" si="292"/>
        <v>0</v>
      </c>
      <c r="H216" s="130">
        <f t="shared" si="292"/>
        <v>0</v>
      </c>
      <c r="I216" s="130">
        <f t="shared" si="292"/>
        <v>0</v>
      </c>
      <c r="J216" s="130">
        <f t="shared" si="292"/>
        <v>0</v>
      </c>
      <c r="K216" s="130">
        <f t="shared" si="292"/>
        <v>0</v>
      </c>
      <c r="L216" s="131" t="s">
        <v>79</v>
      </c>
      <c r="M216" s="131"/>
    </row>
    <row r="217" spans="1:13" ht="25.5" x14ac:dyDescent="0.25">
      <c r="A217" s="273" t="s">
        <v>106</v>
      </c>
      <c r="B217" s="270" t="s">
        <v>89</v>
      </c>
      <c r="C217" s="126"/>
      <c r="D217" s="134" t="s">
        <v>78</v>
      </c>
      <c r="E217" s="34">
        <f>E218+E219+E220</f>
        <v>47791</v>
      </c>
      <c r="F217" s="34">
        <f t="shared" ref="F217" si="293">F218+F219+F220</f>
        <v>47791</v>
      </c>
      <c r="G217" s="34">
        <f t="shared" ref="G217" si="294">G218+G219+G220</f>
        <v>47791</v>
      </c>
      <c r="H217" s="34">
        <f t="shared" ref="H217" si="295">H218+H219+H220</f>
        <v>0</v>
      </c>
      <c r="I217" s="34">
        <f t="shared" ref="I217" si="296">I218+I219+I220</f>
        <v>0</v>
      </c>
      <c r="J217" s="34">
        <f t="shared" ref="J217" si="297">J218+J219+J220</f>
        <v>0</v>
      </c>
      <c r="K217" s="34">
        <f t="shared" ref="K217" si="298">K218+K219+K220</f>
        <v>0</v>
      </c>
      <c r="L217" s="47" t="s">
        <v>79</v>
      </c>
      <c r="M217" s="47"/>
    </row>
    <row r="218" spans="1:13" ht="38.25" x14ac:dyDescent="0.25">
      <c r="A218" s="274"/>
      <c r="B218" s="271"/>
      <c r="C218" s="126" t="s">
        <v>257</v>
      </c>
      <c r="D218" s="125" t="s">
        <v>255</v>
      </c>
      <c r="E218" s="130">
        <f>G218</f>
        <v>2390</v>
      </c>
      <c r="F218" s="130">
        <f>G218+H218+I218+J218+K218</f>
        <v>2390</v>
      </c>
      <c r="G218" s="130">
        <v>2390</v>
      </c>
      <c r="H218" s="130">
        <v>0</v>
      </c>
      <c r="I218" s="130">
        <v>0</v>
      </c>
      <c r="J218" s="130">
        <v>0</v>
      </c>
      <c r="K218" s="130">
        <v>0</v>
      </c>
      <c r="L218" s="131" t="s">
        <v>79</v>
      </c>
      <c r="M218" s="131"/>
    </row>
    <row r="219" spans="1:13" ht="38.25" x14ac:dyDescent="0.25">
      <c r="A219" s="274"/>
      <c r="B219" s="271"/>
      <c r="C219" s="126" t="s">
        <v>257</v>
      </c>
      <c r="D219" s="125" t="s">
        <v>256</v>
      </c>
      <c r="E219" s="130">
        <f t="shared" ref="E219:E220" si="299">G219</f>
        <v>45401</v>
      </c>
      <c r="F219" s="130">
        <f t="shared" ref="F219" si="300">G219+H219+I219+J219+K219</f>
        <v>45401</v>
      </c>
      <c r="G219" s="130">
        <v>45401</v>
      </c>
      <c r="H219" s="130">
        <v>0</v>
      </c>
      <c r="I219" s="130">
        <v>0</v>
      </c>
      <c r="J219" s="130">
        <v>0</v>
      </c>
      <c r="K219" s="130">
        <v>0</v>
      </c>
      <c r="L219" s="131" t="s">
        <v>79</v>
      </c>
      <c r="M219" s="131"/>
    </row>
    <row r="220" spans="1:13" ht="38.25" x14ac:dyDescent="0.25">
      <c r="A220" s="275"/>
      <c r="B220" s="272"/>
      <c r="C220" s="131" t="s">
        <v>257</v>
      </c>
      <c r="D220" s="133" t="s">
        <v>80</v>
      </c>
      <c r="E220" s="130">
        <f t="shared" si="299"/>
        <v>0</v>
      </c>
      <c r="F220" s="130">
        <f>G220+H220+I220+J220+K220</f>
        <v>0</v>
      </c>
      <c r="G220" s="130">
        <f t="shared" ref="G220" si="301">I220</f>
        <v>0</v>
      </c>
      <c r="H220" s="130">
        <v>0</v>
      </c>
      <c r="I220" s="130">
        <f t="shared" ref="I220" si="302">K220</f>
        <v>0</v>
      </c>
      <c r="J220" s="130">
        <v>0</v>
      </c>
      <c r="K220" s="130">
        <f t="shared" ref="K220" si="303">M220</f>
        <v>0</v>
      </c>
      <c r="L220" s="131" t="s">
        <v>79</v>
      </c>
      <c r="M220" s="131"/>
    </row>
    <row r="221" spans="1:13" ht="25.5" customHeight="1" x14ac:dyDescent="0.25">
      <c r="A221" s="273" t="s">
        <v>106</v>
      </c>
      <c r="B221" s="270" t="s">
        <v>375</v>
      </c>
      <c r="C221" s="171"/>
      <c r="D221" s="134" t="s">
        <v>78</v>
      </c>
      <c r="E221" s="34">
        <f>E222+E223+E224</f>
        <v>181900</v>
      </c>
      <c r="F221" s="34">
        <f t="shared" ref="F221:K221" si="304">F222+F223+F224</f>
        <v>368900</v>
      </c>
      <c r="G221" s="34">
        <f t="shared" si="304"/>
        <v>181900</v>
      </c>
      <c r="H221" s="34">
        <f t="shared" si="304"/>
        <v>187000</v>
      </c>
      <c r="I221" s="34">
        <f t="shared" si="304"/>
        <v>0</v>
      </c>
      <c r="J221" s="34">
        <f t="shared" si="304"/>
        <v>0</v>
      </c>
      <c r="K221" s="34">
        <f t="shared" si="304"/>
        <v>0</v>
      </c>
      <c r="L221" s="47" t="s">
        <v>79</v>
      </c>
      <c r="M221" s="47"/>
    </row>
    <row r="222" spans="1:13" ht="38.25" x14ac:dyDescent="0.25">
      <c r="A222" s="274"/>
      <c r="B222" s="271"/>
      <c r="C222" s="171" t="s">
        <v>257</v>
      </c>
      <c r="D222" s="169" t="s">
        <v>255</v>
      </c>
      <c r="E222" s="130">
        <f>G222</f>
        <v>31468.7</v>
      </c>
      <c r="F222" s="130">
        <f>G222+H222+I222+J222+K222</f>
        <v>63819.7</v>
      </c>
      <c r="G222" s="130">
        <v>31468.7</v>
      </c>
      <c r="H222" s="130">
        <v>32351</v>
      </c>
      <c r="I222" s="130">
        <v>0</v>
      </c>
      <c r="J222" s="130">
        <v>0</v>
      </c>
      <c r="K222" s="130">
        <v>0</v>
      </c>
      <c r="L222" s="175" t="s">
        <v>79</v>
      </c>
      <c r="M222" s="175"/>
    </row>
    <row r="223" spans="1:13" ht="38.25" x14ac:dyDescent="0.25">
      <c r="A223" s="274"/>
      <c r="B223" s="271"/>
      <c r="C223" s="171" t="s">
        <v>257</v>
      </c>
      <c r="D223" s="169" t="s">
        <v>256</v>
      </c>
      <c r="E223" s="130">
        <f t="shared" ref="E223:E224" si="305">G223</f>
        <v>150431.29999999999</v>
      </c>
      <c r="F223" s="130">
        <f t="shared" ref="F223" si="306">G223+H223+I223+J223+K223</f>
        <v>305080.3</v>
      </c>
      <c r="G223" s="130">
        <v>150431.29999999999</v>
      </c>
      <c r="H223" s="130">
        <v>154649</v>
      </c>
      <c r="I223" s="130">
        <v>0</v>
      </c>
      <c r="J223" s="130">
        <v>0</v>
      </c>
      <c r="K223" s="130">
        <v>0</v>
      </c>
      <c r="L223" s="175" t="s">
        <v>79</v>
      </c>
      <c r="M223" s="175"/>
    </row>
    <row r="224" spans="1:13" ht="38.25" x14ac:dyDescent="0.25">
      <c r="A224" s="275"/>
      <c r="B224" s="272"/>
      <c r="C224" s="175" t="s">
        <v>257</v>
      </c>
      <c r="D224" s="133" t="s">
        <v>80</v>
      </c>
      <c r="E224" s="130">
        <f t="shared" si="305"/>
        <v>0</v>
      </c>
      <c r="F224" s="130">
        <f>G224+H224+I224+J224+K224</f>
        <v>0</v>
      </c>
      <c r="G224" s="130">
        <f t="shared" ref="G224" si="307">I224</f>
        <v>0</v>
      </c>
      <c r="H224" s="130">
        <v>0</v>
      </c>
      <c r="I224" s="130">
        <f t="shared" ref="I224" si="308">K224</f>
        <v>0</v>
      </c>
      <c r="J224" s="130">
        <v>0</v>
      </c>
      <c r="K224" s="130">
        <f t="shared" ref="K224" si="309">M224</f>
        <v>0</v>
      </c>
      <c r="L224" s="175" t="s">
        <v>79</v>
      </c>
      <c r="M224" s="175"/>
    </row>
    <row r="225" spans="1:13" ht="25.5" x14ac:dyDescent="0.25">
      <c r="A225" s="273" t="s">
        <v>264</v>
      </c>
      <c r="B225" s="270" t="s">
        <v>290</v>
      </c>
      <c r="C225" s="126"/>
      <c r="D225" s="134" t="s">
        <v>78</v>
      </c>
      <c r="E225" s="34">
        <f>E226+E227+E228</f>
        <v>0</v>
      </c>
      <c r="F225" s="34">
        <f t="shared" ref="F225" si="310">F226+F227+F228</f>
        <v>0</v>
      </c>
      <c r="G225" s="34">
        <f t="shared" ref="G225" si="311">G226+G227+G228</f>
        <v>0</v>
      </c>
      <c r="H225" s="34">
        <f t="shared" ref="H225" si="312">H226+H227+H228</f>
        <v>0</v>
      </c>
      <c r="I225" s="34">
        <f t="shared" ref="I225" si="313">I226+I227+I228</f>
        <v>0</v>
      </c>
      <c r="J225" s="34">
        <f t="shared" ref="J225" si="314">J226+J227+J228</f>
        <v>0</v>
      </c>
      <c r="K225" s="34">
        <f t="shared" ref="K225" si="315">K226+K227+K228</f>
        <v>0</v>
      </c>
      <c r="L225" s="47" t="s">
        <v>79</v>
      </c>
      <c r="M225" s="47"/>
    </row>
    <row r="226" spans="1:13" ht="38.25" x14ac:dyDescent="0.25">
      <c r="A226" s="274"/>
      <c r="B226" s="271"/>
      <c r="C226" s="126" t="s">
        <v>257</v>
      </c>
      <c r="D226" s="125" t="s">
        <v>255</v>
      </c>
      <c r="E226" s="130">
        <f>G226</f>
        <v>0</v>
      </c>
      <c r="F226" s="130">
        <f>G226+H226+I226+J226+K226</f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1" t="s">
        <v>79</v>
      </c>
      <c r="M226" s="131"/>
    </row>
    <row r="227" spans="1:13" ht="38.25" x14ac:dyDescent="0.25">
      <c r="A227" s="274"/>
      <c r="B227" s="271"/>
      <c r="C227" s="126" t="s">
        <v>257</v>
      </c>
      <c r="D227" s="125" t="s">
        <v>256</v>
      </c>
      <c r="E227" s="130">
        <f t="shared" ref="E227:E228" si="316">G227</f>
        <v>0</v>
      </c>
      <c r="F227" s="130">
        <f t="shared" ref="F227:F228" si="317">G227+H227+I227+J227+K227</f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1" t="s">
        <v>79</v>
      </c>
      <c r="M227" s="131"/>
    </row>
    <row r="228" spans="1:13" ht="38.25" x14ac:dyDescent="0.25">
      <c r="A228" s="275"/>
      <c r="B228" s="272"/>
      <c r="C228" s="131" t="s">
        <v>257</v>
      </c>
      <c r="D228" s="133" t="s">
        <v>80</v>
      </c>
      <c r="E228" s="130">
        <f t="shared" si="316"/>
        <v>0</v>
      </c>
      <c r="F228" s="130">
        <f t="shared" si="317"/>
        <v>0</v>
      </c>
      <c r="G228" s="123">
        <v>0</v>
      </c>
      <c r="H228" s="123">
        <v>0</v>
      </c>
      <c r="I228" s="123">
        <v>0</v>
      </c>
      <c r="J228" s="123">
        <v>0</v>
      </c>
      <c r="K228" s="123">
        <v>0</v>
      </c>
      <c r="L228" s="131" t="s">
        <v>79</v>
      </c>
      <c r="M228" s="131"/>
    </row>
    <row r="229" spans="1:13" ht="25.5" x14ac:dyDescent="0.25">
      <c r="A229" s="273" t="s">
        <v>265</v>
      </c>
      <c r="B229" s="270" t="s">
        <v>291</v>
      </c>
      <c r="C229" s="126"/>
      <c r="D229" s="134" t="s">
        <v>78</v>
      </c>
      <c r="E229" s="34">
        <f>E230+E231+E232</f>
        <v>0</v>
      </c>
      <c r="F229" s="34">
        <f t="shared" ref="F229" si="318">F230+F231+F232</f>
        <v>0</v>
      </c>
      <c r="G229" s="34">
        <f t="shared" ref="G229" si="319">G230+G231+G232</f>
        <v>0</v>
      </c>
      <c r="H229" s="34">
        <f t="shared" ref="H229" si="320">H230+H231+H232</f>
        <v>0</v>
      </c>
      <c r="I229" s="34">
        <f t="shared" ref="I229" si="321">I230+I231+I232</f>
        <v>0</v>
      </c>
      <c r="J229" s="34">
        <f t="shared" ref="J229" si="322">J230+J231+J232</f>
        <v>0</v>
      </c>
      <c r="K229" s="34">
        <f t="shared" ref="K229" si="323">K230+K231+K232</f>
        <v>0</v>
      </c>
      <c r="L229" s="47" t="s">
        <v>79</v>
      </c>
      <c r="M229" s="47"/>
    </row>
    <row r="230" spans="1:13" ht="38.25" x14ac:dyDescent="0.25">
      <c r="A230" s="274"/>
      <c r="B230" s="271"/>
      <c r="C230" s="126" t="s">
        <v>257</v>
      </c>
      <c r="D230" s="125" t="s">
        <v>255</v>
      </c>
      <c r="E230" s="130">
        <f>G230</f>
        <v>0</v>
      </c>
      <c r="F230" s="130">
        <f>G230+H230+I230+J230+K230</f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1" t="s">
        <v>79</v>
      </c>
      <c r="M230" s="131"/>
    </row>
    <row r="231" spans="1:13" ht="38.25" x14ac:dyDescent="0.25">
      <c r="A231" s="274"/>
      <c r="B231" s="271"/>
      <c r="C231" s="126" t="s">
        <v>257</v>
      </c>
      <c r="D231" s="125" t="s">
        <v>256</v>
      </c>
      <c r="E231" s="130">
        <f t="shared" ref="E231:E232" si="324">G231</f>
        <v>0</v>
      </c>
      <c r="F231" s="130">
        <f t="shared" ref="F231:F232" si="325">G231+H231+I231+J231+K231</f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1" t="s">
        <v>79</v>
      </c>
      <c r="M231" s="131"/>
    </row>
    <row r="232" spans="1:13" ht="38.25" x14ac:dyDescent="0.25">
      <c r="A232" s="275"/>
      <c r="B232" s="272"/>
      <c r="C232" s="131" t="s">
        <v>257</v>
      </c>
      <c r="D232" s="133" t="s">
        <v>80</v>
      </c>
      <c r="E232" s="130">
        <f t="shared" si="324"/>
        <v>0</v>
      </c>
      <c r="F232" s="130">
        <f t="shared" si="325"/>
        <v>0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31" t="s">
        <v>79</v>
      </c>
      <c r="M232" s="131"/>
    </row>
    <row r="233" spans="1:13" ht="25.5" x14ac:dyDescent="0.25">
      <c r="A233" s="273" t="s">
        <v>266</v>
      </c>
      <c r="B233" s="270" t="s">
        <v>66</v>
      </c>
      <c r="C233" s="126"/>
      <c r="D233" s="134" t="s">
        <v>78</v>
      </c>
      <c r="E233" s="34">
        <f>E234+E235+E236</f>
        <v>100</v>
      </c>
      <c r="F233" s="34">
        <f t="shared" ref="F233" si="326">F234+F235+F236</f>
        <v>500</v>
      </c>
      <c r="G233" s="34">
        <f t="shared" ref="G233" si="327">G234+G235+G236</f>
        <v>100</v>
      </c>
      <c r="H233" s="34">
        <f t="shared" ref="H233" si="328">H234+H235+H236</f>
        <v>100</v>
      </c>
      <c r="I233" s="34">
        <f t="shared" ref="I233" si="329">I234+I235+I236</f>
        <v>100</v>
      </c>
      <c r="J233" s="34">
        <f t="shared" ref="J233" si="330">J234+J235+J236</f>
        <v>100</v>
      </c>
      <c r="K233" s="34">
        <f t="shared" ref="K233" si="331">K234+K235+K236</f>
        <v>100</v>
      </c>
      <c r="L233" s="47" t="s">
        <v>79</v>
      </c>
      <c r="M233" s="47"/>
    </row>
    <row r="234" spans="1:13" ht="38.25" x14ac:dyDescent="0.25">
      <c r="A234" s="274"/>
      <c r="B234" s="271"/>
      <c r="C234" s="126" t="s">
        <v>257</v>
      </c>
      <c r="D234" s="125" t="s">
        <v>255</v>
      </c>
      <c r="E234" s="130">
        <f>G234</f>
        <v>100</v>
      </c>
      <c r="F234" s="130">
        <f>G234+H234+I234+J234+K234</f>
        <v>500</v>
      </c>
      <c r="G234" s="130">
        <v>100</v>
      </c>
      <c r="H234" s="130">
        <v>100</v>
      </c>
      <c r="I234" s="130">
        <v>100</v>
      </c>
      <c r="J234" s="130">
        <v>100</v>
      </c>
      <c r="K234" s="130">
        <v>100</v>
      </c>
      <c r="L234" s="131" t="s">
        <v>79</v>
      </c>
      <c r="M234" s="131"/>
    </row>
    <row r="235" spans="1:13" ht="38.25" x14ac:dyDescent="0.25">
      <c r="A235" s="274"/>
      <c r="B235" s="271"/>
      <c r="C235" s="126" t="s">
        <v>257</v>
      </c>
      <c r="D235" s="125" t="s">
        <v>256</v>
      </c>
      <c r="E235" s="130">
        <f t="shared" ref="E235:E236" si="332">G235</f>
        <v>0</v>
      </c>
      <c r="F235" s="130">
        <f t="shared" ref="F235:F236" si="333">G235+H235+I235+J235+K235</f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1" t="s">
        <v>79</v>
      </c>
      <c r="M235" s="131"/>
    </row>
    <row r="236" spans="1:13" ht="38.25" x14ac:dyDescent="0.25">
      <c r="A236" s="275"/>
      <c r="B236" s="272"/>
      <c r="C236" s="131" t="s">
        <v>257</v>
      </c>
      <c r="D236" s="133" t="s">
        <v>80</v>
      </c>
      <c r="E236" s="130">
        <f t="shared" si="332"/>
        <v>0</v>
      </c>
      <c r="F236" s="130">
        <f t="shared" si="333"/>
        <v>0</v>
      </c>
      <c r="G236" s="123">
        <v>0</v>
      </c>
      <c r="H236" s="123">
        <v>0</v>
      </c>
      <c r="I236" s="123">
        <v>0</v>
      </c>
      <c r="J236" s="123">
        <v>0</v>
      </c>
      <c r="K236" s="123">
        <v>0</v>
      </c>
      <c r="L236" s="131" t="s">
        <v>79</v>
      </c>
      <c r="M236" s="131"/>
    </row>
    <row r="237" spans="1:13" ht="25.5" x14ac:dyDescent="0.25">
      <c r="A237" s="273" t="s">
        <v>99</v>
      </c>
      <c r="B237" s="270" t="s">
        <v>65</v>
      </c>
      <c r="C237" s="126"/>
      <c r="D237" s="134" t="s">
        <v>78</v>
      </c>
      <c r="E237" s="34">
        <f>E238+E239+E240</f>
        <v>0</v>
      </c>
      <c r="F237" s="34">
        <f t="shared" ref="F237" si="334">F238+F239+F240</f>
        <v>0</v>
      </c>
      <c r="G237" s="34">
        <f t="shared" ref="G237" si="335">G238+G239+G240</f>
        <v>0</v>
      </c>
      <c r="H237" s="34">
        <f t="shared" ref="H237" si="336">H238+H239+H240</f>
        <v>0</v>
      </c>
      <c r="I237" s="34">
        <f t="shared" ref="I237" si="337">I238+I239+I240</f>
        <v>0</v>
      </c>
      <c r="J237" s="34">
        <f t="shared" ref="J237" si="338">J238+J239+J240</f>
        <v>0</v>
      </c>
      <c r="K237" s="34">
        <f t="shared" ref="K237" si="339">K238+K239+K240</f>
        <v>0</v>
      </c>
      <c r="L237" s="47" t="s">
        <v>79</v>
      </c>
      <c r="M237" s="47"/>
    </row>
    <row r="238" spans="1:13" ht="38.25" x14ac:dyDescent="0.25">
      <c r="A238" s="274"/>
      <c r="B238" s="271"/>
      <c r="C238" s="126" t="s">
        <v>257</v>
      </c>
      <c r="D238" s="125" t="s">
        <v>255</v>
      </c>
      <c r="E238" s="130">
        <f>G238</f>
        <v>0</v>
      </c>
      <c r="F238" s="130">
        <f>G238+H238+I238+J238+K238</f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1" t="s">
        <v>79</v>
      </c>
      <c r="M238" s="131"/>
    </row>
    <row r="239" spans="1:13" ht="38.25" x14ac:dyDescent="0.25">
      <c r="A239" s="274"/>
      <c r="B239" s="271"/>
      <c r="C239" s="126" t="s">
        <v>257</v>
      </c>
      <c r="D239" s="125" t="s">
        <v>256</v>
      </c>
      <c r="E239" s="130">
        <f t="shared" ref="E239:E240" si="340">G239</f>
        <v>0</v>
      </c>
      <c r="F239" s="130">
        <f t="shared" ref="F239:F240" si="341">G239+H239+I239+J239+K239</f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1" t="s">
        <v>79</v>
      </c>
      <c r="M239" s="131"/>
    </row>
    <row r="240" spans="1:13" ht="38.25" x14ac:dyDescent="0.25">
      <c r="A240" s="275"/>
      <c r="B240" s="272"/>
      <c r="C240" s="131" t="s">
        <v>257</v>
      </c>
      <c r="D240" s="133" t="s">
        <v>80</v>
      </c>
      <c r="E240" s="130">
        <f t="shared" si="340"/>
        <v>0</v>
      </c>
      <c r="F240" s="130">
        <f t="shared" si="341"/>
        <v>0</v>
      </c>
      <c r="G240" s="123">
        <v>0</v>
      </c>
      <c r="H240" s="123">
        <v>0</v>
      </c>
      <c r="I240" s="123">
        <v>0</v>
      </c>
      <c r="J240" s="123">
        <v>0</v>
      </c>
      <c r="K240" s="123">
        <v>0</v>
      </c>
      <c r="L240" s="131" t="s">
        <v>79</v>
      </c>
      <c r="M240" s="131"/>
    </row>
    <row r="241" spans="1:13" ht="25.5" x14ac:dyDescent="0.25">
      <c r="A241" s="273" t="s">
        <v>270</v>
      </c>
      <c r="B241" s="270" t="s">
        <v>68</v>
      </c>
      <c r="C241" s="126"/>
      <c r="D241" s="134" t="s">
        <v>78</v>
      </c>
      <c r="E241" s="34">
        <f>E242+E243+E244</f>
        <v>0</v>
      </c>
      <c r="F241" s="34">
        <f t="shared" ref="F241" si="342">F242+F243+F244</f>
        <v>0</v>
      </c>
      <c r="G241" s="34">
        <f t="shared" ref="G241" si="343">G242+G243+G244</f>
        <v>0</v>
      </c>
      <c r="H241" s="34">
        <f t="shared" ref="H241" si="344">H242+H243+H244</f>
        <v>0</v>
      </c>
      <c r="I241" s="34">
        <f t="shared" ref="I241" si="345">I242+I243+I244</f>
        <v>0</v>
      </c>
      <c r="J241" s="34">
        <f t="shared" ref="J241" si="346">J242+J243+J244</f>
        <v>0</v>
      </c>
      <c r="K241" s="34">
        <f t="shared" ref="K241" si="347">K242+K243+K244</f>
        <v>0</v>
      </c>
      <c r="L241" s="47" t="s">
        <v>79</v>
      </c>
      <c r="M241" s="47"/>
    </row>
    <row r="242" spans="1:13" ht="38.25" x14ac:dyDescent="0.25">
      <c r="A242" s="274"/>
      <c r="B242" s="271"/>
      <c r="C242" s="126" t="s">
        <v>257</v>
      </c>
      <c r="D242" s="125" t="s">
        <v>255</v>
      </c>
      <c r="E242" s="130">
        <f>G242</f>
        <v>0</v>
      </c>
      <c r="F242" s="130">
        <f>G242+H242+I242+J242+K242</f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1" t="s">
        <v>79</v>
      </c>
      <c r="M242" s="131"/>
    </row>
    <row r="243" spans="1:13" ht="38.25" x14ac:dyDescent="0.25">
      <c r="A243" s="274"/>
      <c r="B243" s="271"/>
      <c r="C243" s="126" t="s">
        <v>257</v>
      </c>
      <c r="D243" s="125" t="s">
        <v>256</v>
      </c>
      <c r="E243" s="130">
        <f t="shared" ref="E243:E244" si="348">G243</f>
        <v>0</v>
      </c>
      <c r="F243" s="130">
        <f t="shared" ref="F243:F244" si="349">G243+H243+I243+J243+K243</f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1" t="s">
        <v>79</v>
      </c>
      <c r="M243" s="131"/>
    </row>
    <row r="244" spans="1:13" ht="38.25" x14ac:dyDescent="0.25">
      <c r="A244" s="275"/>
      <c r="B244" s="272"/>
      <c r="C244" s="131" t="s">
        <v>257</v>
      </c>
      <c r="D244" s="133" t="s">
        <v>80</v>
      </c>
      <c r="E244" s="130">
        <f t="shared" si="348"/>
        <v>0</v>
      </c>
      <c r="F244" s="130">
        <f t="shared" si="349"/>
        <v>0</v>
      </c>
      <c r="G244" s="123">
        <v>0</v>
      </c>
      <c r="H244" s="123">
        <v>0</v>
      </c>
      <c r="I244" s="123">
        <v>0</v>
      </c>
      <c r="J244" s="123">
        <v>0</v>
      </c>
      <c r="K244" s="123">
        <v>0</v>
      </c>
      <c r="L244" s="131" t="s">
        <v>79</v>
      </c>
      <c r="M244" s="131"/>
    </row>
    <row r="245" spans="1:13" ht="25.5" x14ac:dyDescent="0.25">
      <c r="A245" s="273" t="s">
        <v>271</v>
      </c>
      <c r="B245" s="270" t="s">
        <v>69</v>
      </c>
      <c r="C245" s="126"/>
      <c r="D245" s="134" t="s">
        <v>78</v>
      </c>
      <c r="E245" s="34">
        <f>E246+E247+E248</f>
        <v>0</v>
      </c>
      <c r="F245" s="34">
        <f t="shared" ref="F245" si="350">F246+F247+F248</f>
        <v>0</v>
      </c>
      <c r="G245" s="34">
        <f t="shared" ref="G245" si="351">G246+G247+G248</f>
        <v>0</v>
      </c>
      <c r="H245" s="34">
        <f t="shared" ref="H245" si="352">H246+H247+H248</f>
        <v>0</v>
      </c>
      <c r="I245" s="34">
        <f t="shared" ref="I245" si="353">I246+I247+I248</f>
        <v>0</v>
      </c>
      <c r="J245" s="34">
        <f t="shared" ref="J245" si="354">J246+J247+J248</f>
        <v>0</v>
      </c>
      <c r="K245" s="34">
        <f t="shared" ref="K245" si="355">K246+K247+K248</f>
        <v>0</v>
      </c>
      <c r="L245" s="47" t="s">
        <v>79</v>
      </c>
      <c r="M245" s="47"/>
    </row>
    <row r="246" spans="1:13" ht="38.25" x14ac:dyDescent="0.25">
      <c r="A246" s="274"/>
      <c r="B246" s="271"/>
      <c r="C246" s="126" t="s">
        <v>257</v>
      </c>
      <c r="D246" s="125" t="s">
        <v>255</v>
      </c>
      <c r="E246" s="130">
        <f>G246</f>
        <v>0</v>
      </c>
      <c r="F246" s="130">
        <f>G246+H246+I246+J246+K246</f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1" t="s">
        <v>79</v>
      </c>
      <c r="M246" s="131"/>
    </row>
    <row r="247" spans="1:13" ht="38.25" x14ac:dyDescent="0.25">
      <c r="A247" s="274"/>
      <c r="B247" s="271"/>
      <c r="C247" s="126" t="s">
        <v>257</v>
      </c>
      <c r="D247" s="125" t="s">
        <v>256</v>
      </c>
      <c r="E247" s="130">
        <f t="shared" ref="E247:E248" si="356">G247</f>
        <v>0</v>
      </c>
      <c r="F247" s="130">
        <f t="shared" ref="F247:F248" si="357">G247+H247+I247+J247+K247</f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1" t="s">
        <v>79</v>
      </c>
      <c r="M247" s="131"/>
    </row>
    <row r="248" spans="1:13" ht="38.25" x14ac:dyDescent="0.25">
      <c r="A248" s="275"/>
      <c r="B248" s="272"/>
      <c r="C248" s="131" t="s">
        <v>257</v>
      </c>
      <c r="D248" s="133" t="s">
        <v>80</v>
      </c>
      <c r="E248" s="130">
        <f t="shared" si="356"/>
        <v>0</v>
      </c>
      <c r="F248" s="130">
        <f t="shared" si="357"/>
        <v>0</v>
      </c>
      <c r="G248" s="123">
        <v>0</v>
      </c>
      <c r="H248" s="123">
        <v>0</v>
      </c>
      <c r="I248" s="123">
        <v>0</v>
      </c>
      <c r="J248" s="123">
        <v>0</v>
      </c>
      <c r="K248" s="123">
        <v>0</v>
      </c>
      <c r="L248" s="131" t="s">
        <v>79</v>
      </c>
      <c r="M248" s="131"/>
    </row>
    <row r="249" spans="1:13" ht="31.5" customHeight="1" x14ac:dyDescent="0.25">
      <c r="A249" s="288" t="s">
        <v>82</v>
      </c>
      <c r="B249" s="289"/>
      <c r="C249" s="129"/>
      <c r="D249" s="136" t="s">
        <v>78</v>
      </c>
      <c r="E249" s="124">
        <f>E209+E213+E225+E229+E233+E237+E241+E245</f>
        <v>234791</v>
      </c>
      <c r="F249" s="124">
        <f t="shared" ref="F249:K249" si="358">F209+F213+F225+F229+F233+F237+F241+F245</f>
        <v>428191</v>
      </c>
      <c r="G249" s="124">
        <f t="shared" si="358"/>
        <v>234791</v>
      </c>
      <c r="H249" s="124">
        <f t="shared" si="358"/>
        <v>193100</v>
      </c>
      <c r="I249" s="124">
        <f t="shared" si="358"/>
        <v>100</v>
      </c>
      <c r="J249" s="124">
        <f t="shared" si="358"/>
        <v>100</v>
      </c>
      <c r="K249" s="124">
        <f t="shared" si="358"/>
        <v>100</v>
      </c>
      <c r="L249" s="40"/>
      <c r="M249" s="40"/>
    </row>
    <row r="250" spans="1:13" ht="38.25" x14ac:dyDescent="0.25">
      <c r="A250" s="290"/>
      <c r="B250" s="291"/>
      <c r="C250" s="129"/>
      <c r="D250" s="136" t="s">
        <v>255</v>
      </c>
      <c r="E250" s="124">
        <f>E206</f>
        <v>38958.699999999997</v>
      </c>
      <c r="F250" s="124">
        <f t="shared" ref="F250:K250" si="359">F206</f>
        <v>77709.7</v>
      </c>
      <c r="G250" s="124">
        <f t="shared" si="359"/>
        <v>38958.699999999997</v>
      </c>
      <c r="H250" s="124">
        <f t="shared" si="359"/>
        <v>38451</v>
      </c>
      <c r="I250" s="124">
        <f t="shared" si="359"/>
        <v>100</v>
      </c>
      <c r="J250" s="124">
        <f t="shared" si="359"/>
        <v>100</v>
      </c>
      <c r="K250" s="124">
        <f t="shared" si="359"/>
        <v>100</v>
      </c>
      <c r="L250" s="129"/>
      <c r="M250" s="129"/>
    </row>
    <row r="251" spans="1:13" ht="38.25" x14ac:dyDescent="0.25">
      <c r="A251" s="290"/>
      <c r="B251" s="291"/>
      <c r="C251" s="129"/>
      <c r="D251" s="137" t="s">
        <v>256</v>
      </c>
      <c r="E251" s="51">
        <f>E207</f>
        <v>195832.3</v>
      </c>
      <c r="F251" s="51">
        <f t="shared" ref="F251:K251" si="360">F207</f>
        <v>395882.3</v>
      </c>
      <c r="G251" s="51">
        <f t="shared" si="360"/>
        <v>195832.3</v>
      </c>
      <c r="H251" s="51">
        <f t="shared" si="360"/>
        <v>154649</v>
      </c>
      <c r="I251" s="51">
        <f t="shared" si="360"/>
        <v>0</v>
      </c>
      <c r="J251" s="51">
        <f t="shared" si="360"/>
        <v>0</v>
      </c>
      <c r="K251" s="51">
        <f t="shared" si="360"/>
        <v>0</v>
      </c>
      <c r="L251" s="120"/>
      <c r="M251" s="120"/>
    </row>
    <row r="252" spans="1:13" ht="38.25" x14ac:dyDescent="0.25">
      <c r="A252" s="292"/>
      <c r="B252" s="293"/>
      <c r="C252" s="129"/>
      <c r="D252" s="138" t="s">
        <v>80</v>
      </c>
      <c r="E252" s="54">
        <f>E208</f>
        <v>0</v>
      </c>
      <c r="F252" s="54">
        <f t="shared" ref="F252:K252" si="361">F208</f>
        <v>0</v>
      </c>
      <c r="G252" s="54">
        <f t="shared" si="361"/>
        <v>0</v>
      </c>
      <c r="H252" s="54">
        <f t="shared" si="361"/>
        <v>0</v>
      </c>
      <c r="I252" s="54">
        <f t="shared" si="361"/>
        <v>0</v>
      </c>
      <c r="J252" s="54">
        <f t="shared" si="361"/>
        <v>0</v>
      </c>
      <c r="K252" s="54">
        <f t="shared" si="361"/>
        <v>0</v>
      </c>
      <c r="L252" s="48"/>
      <c r="M252" s="48"/>
    </row>
    <row r="253" spans="1:13" ht="33" customHeight="1" x14ac:dyDescent="0.25">
      <c r="A253" s="313" t="s">
        <v>362</v>
      </c>
      <c r="B253" s="313"/>
      <c r="C253" s="313"/>
      <c r="D253" s="313"/>
      <c r="E253" s="313"/>
      <c r="F253" s="313"/>
      <c r="G253" s="313"/>
      <c r="H253" s="313"/>
      <c r="I253" s="313"/>
      <c r="J253" s="313"/>
      <c r="K253" s="313"/>
      <c r="L253" s="313"/>
      <c r="M253" s="313"/>
    </row>
    <row r="254" spans="1:13" ht="33" customHeight="1" x14ac:dyDescent="0.25">
      <c r="A254" s="279" t="s">
        <v>109</v>
      </c>
      <c r="B254" s="276" t="s">
        <v>293</v>
      </c>
      <c r="C254" s="121"/>
      <c r="D254" s="40" t="s">
        <v>78</v>
      </c>
      <c r="E254" s="124">
        <f>E255+E256+E257</f>
        <v>4940.3</v>
      </c>
      <c r="F254" s="124">
        <f t="shared" ref="F254:K254" si="362">F255+F256+F257</f>
        <v>24701.5</v>
      </c>
      <c r="G254" s="124">
        <f t="shared" si="362"/>
        <v>4940.3</v>
      </c>
      <c r="H254" s="124">
        <f t="shared" si="362"/>
        <v>4940.3</v>
      </c>
      <c r="I254" s="124">
        <f t="shared" si="362"/>
        <v>4940.3</v>
      </c>
      <c r="J254" s="124">
        <f t="shared" si="362"/>
        <v>4940.3</v>
      </c>
      <c r="K254" s="124">
        <f t="shared" si="362"/>
        <v>4940.3</v>
      </c>
      <c r="L254" s="129"/>
      <c r="M254" s="129"/>
    </row>
    <row r="255" spans="1:13" ht="38.25" x14ac:dyDescent="0.25">
      <c r="A255" s="280"/>
      <c r="B255" s="277"/>
      <c r="C255" s="129"/>
      <c r="D255" s="132" t="s">
        <v>255</v>
      </c>
      <c r="E255" s="43">
        <f>E259+E263+E267</f>
        <v>4940.3</v>
      </c>
      <c r="F255" s="43">
        <f t="shared" ref="F255:K255" si="363">F259+F263+F267</f>
        <v>24701.5</v>
      </c>
      <c r="G255" s="43">
        <f t="shared" si="363"/>
        <v>4940.3</v>
      </c>
      <c r="H255" s="43">
        <f t="shared" si="363"/>
        <v>4940.3</v>
      </c>
      <c r="I255" s="43">
        <f t="shared" si="363"/>
        <v>4940.3</v>
      </c>
      <c r="J255" s="43">
        <f t="shared" si="363"/>
        <v>4940.3</v>
      </c>
      <c r="K255" s="43">
        <f t="shared" si="363"/>
        <v>4940.3</v>
      </c>
      <c r="L255" s="129"/>
      <c r="M255" s="129"/>
    </row>
    <row r="256" spans="1:13" ht="38.25" x14ac:dyDescent="0.25">
      <c r="A256" s="280"/>
      <c r="B256" s="277"/>
      <c r="C256" s="129"/>
      <c r="D256" s="139" t="s">
        <v>256</v>
      </c>
      <c r="E256" s="140">
        <f>E260+E264+E268</f>
        <v>0</v>
      </c>
      <c r="F256" s="140">
        <f t="shared" ref="F256:K256" si="364">F260+F264+F268</f>
        <v>0</v>
      </c>
      <c r="G256" s="140">
        <f t="shared" si="364"/>
        <v>0</v>
      </c>
      <c r="H256" s="140">
        <f t="shared" si="364"/>
        <v>0</v>
      </c>
      <c r="I256" s="140">
        <f t="shared" si="364"/>
        <v>0</v>
      </c>
      <c r="J256" s="140">
        <f t="shared" si="364"/>
        <v>0</v>
      </c>
      <c r="K256" s="140">
        <f t="shared" si="364"/>
        <v>0</v>
      </c>
      <c r="L256" s="120"/>
      <c r="M256" s="120"/>
    </row>
    <row r="257" spans="1:13" ht="38.25" x14ac:dyDescent="0.25">
      <c r="A257" s="281"/>
      <c r="B257" s="278"/>
      <c r="C257" s="129"/>
      <c r="D257" s="135" t="s">
        <v>80</v>
      </c>
      <c r="E257" s="49">
        <f>E261+E265+E269</f>
        <v>0</v>
      </c>
      <c r="F257" s="49">
        <f t="shared" ref="F257:K257" si="365">F261+F265+F269</f>
        <v>0</v>
      </c>
      <c r="G257" s="49">
        <f t="shared" si="365"/>
        <v>0</v>
      </c>
      <c r="H257" s="49">
        <f t="shared" si="365"/>
        <v>0</v>
      </c>
      <c r="I257" s="49">
        <f t="shared" si="365"/>
        <v>0</v>
      </c>
      <c r="J257" s="49">
        <f t="shared" si="365"/>
        <v>0</v>
      </c>
      <c r="K257" s="49">
        <f t="shared" si="365"/>
        <v>0</v>
      </c>
      <c r="L257" s="48"/>
      <c r="M257" s="48"/>
    </row>
    <row r="258" spans="1:13" ht="25.5" x14ac:dyDescent="0.25">
      <c r="A258" s="273" t="s">
        <v>107</v>
      </c>
      <c r="B258" s="270" t="s">
        <v>90</v>
      </c>
      <c r="C258" s="126"/>
      <c r="D258" s="134" t="s">
        <v>78</v>
      </c>
      <c r="E258" s="34">
        <f>E259+E260+E261</f>
        <v>4940.3</v>
      </c>
      <c r="F258" s="34">
        <f t="shared" ref="F258:K258" si="366">F259+F260+F261</f>
        <v>24701.5</v>
      </c>
      <c r="G258" s="34">
        <f t="shared" si="366"/>
        <v>4940.3</v>
      </c>
      <c r="H258" s="34">
        <f t="shared" si="366"/>
        <v>4940.3</v>
      </c>
      <c r="I258" s="34">
        <f t="shared" si="366"/>
        <v>4940.3</v>
      </c>
      <c r="J258" s="34">
        <f t="shared" si="366"/>
        <v>4940.3</v>
      </c>
      <c r="K258" s="34">
        <f t="shared" si="366"/>
        <v>4940.3</v>
      </c>
      <c r="L258" s="47" t="s">
        <v>79</v>
      </c>
      <c r="M258" s="47"/>
    </row>
    <row r="259" spans="1:13" ht="38.25" x14ac:dyDescent="0.25">
      <c r="A259" s="274"/>
      <c r="B259" s="271"/>
      <c r="C259" s="126" t="s">
        <v>257</v>
      </c>
      <c r="D259" s="125" t="s">
        <v>255</v>
      </c>
      <c r="E259" s="130">
        <f>G259</f>
        <v>4940.3</v>
      </c>
      <c r="F259" s="130">
        <f>G259+H259+I259+J259+K259</f>
        <v>24701.5</v>
      </c>
      <c r="G259" s="130">
        <v>4940.3</v>
      </c>
      <c r="H259" s="130">
        <v>4940.3</v>
      </c>
      <c r="I259" s="130">
        <v>4940.3</v>
      </c>
      <c r="J259" s="130">
        <v>4940.3</v>
      </c>
      <c r="K259" s="130">
        <v>4940.3</v>
      </c>
      <c r="L259" s="131" t="s">
        <v>79</v>
      </c>
      <c r="M259" s="131"/>
    </row>
    <row r="260" spans="1:13" ht="38.25" x14ac:dyDescent="0.25">
      <c r="A260" s="274"/>
      <c r="B260" s="271"/>
      <c r="C260" s="126" t="s">
        <v>257</v>
      </c>
      <c r="D260" s="125" t="s">
        <v>256</v>
      </c>
      <c r="E260" s="130">
        <f>G260</f>
        <v>0</v>
      </c>
      <c r="F260" s="130">
        <f>G260+H260+I260+J260+K260</f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1" t="s">
        <v>79</v>
      </c>
      <c r="M260" s="131"/>
    </row>
    <row r="261" spans="1:13" ht="38.25" x14ac:dyDescent="0.25">
      <c r="A261" s="275"/>
      <c r="B261" s="272"/>
      <c r="C261" s="131" t="s">
        <v>257</v>
      </c>
      <c r="D261" s="133" t="s">
        <v>80</v>
      </c>
      <c r="E261" s="123">
        <f>G261</f>
        <v>0</v>
      </c>
      <c r="F261" s="123">
        <f t="shared" ref="F261" si="367">G261+H261+I261+J261+K261</f>
        <v>0</v>
      </c>
      <c r="G261" s="123">
        <v>0</v>
      </c>
      <c r="H261" s="123">
        <v>0</v>
      </c>
      <c r="I261" s="123">
        <v>0</v>
      </c>
      <c r="J261" s="123">
        <v>0</v>
      </c>
      <c r="K261" s="123">
        <v>0</v>
      </c>
      <c r="L261" s="131" t="s">
        <v>79</v>
      </c>
      <c r="M261" s="131"/>
    </row>
    <row r="262" spans="1:13" ht="25.5" x14ac:dyDescent="0.25">
      <c r="A262" s="273" t="s">
        <v>102</v>
      </c>
      <c r="B262" s="270" t="s">
        <v>294</v>
      </c>
      <c r="C262" s="126"/>
      <c r="D262" s="134" t="s">
        <v>78</v>
      </c>
      <c r="E262" s="34">
        <f>E263+E264+E265</f>
        <v>0</v>
      </c>
      <c r="F262" s="34">
        <f t="shared" ref="F262:K262" si="368">F263+F264+F265</f>
        <v>0</v>
      </c>
      <c r="G262" s="34">
        <f t="shared" si="368"/>
        <v>0</v>
      </c>
      <c r="H262" s="34">
        <f t="shared" si="368"/>
        <v>0</v>
      </c>
      <c r="I262" s="34">
        <f t="shared" si="368"/>
        <v>0</v>
      </c>
      <c r="J262" s="34">
        <f t="shared" si="368"/>
        <v>0</v>
      </c>
      <c r="K262" s="34">
        <f t="shared" si="368"/>
        <v>0</v>
      </c>
      <c r="L262" s="47" t="s">
        <v>79</v>
      </c>
      <c r="M262" s="47"/>
    </row>
    <row r="263" spans="1:13" ht="38.25" x14ac:dyDescent="0.25">
      <c r="A263" s="274"/>
      <c r="B263" s="271"/>
      <c r="C263" s="126" t="s">
        <v>257</v>
      </c>
      <c r="D263" s="125" t="s">
        <v>255</v>
      </c>
      <c r="E263" s="130">
        <f>G263</f>
        <v>0</v>
      </c>
      <c r="F263" s="130">
        <f>G263+H263+I263+J263+K263</f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1" t="s">
        <v>79</v>
      </c>
      <c r="M263" s="131"/>
    </row>
    <row r="264" spans="1:13" ht="38.25" x14ac:dyDescent="0.25">
      <c r="A264" s="274"/>
      <c r="B264" s="271"/>
      <c r="C264" s="126" t="s">
        <v>257</v>
      </c>
      <c r="D264" s="125" t="s">
        <v>256</v>
      </c>
      <c r="E264" s="130">
        <f>G264</f>
        <v>0</v>
      </c>
      <c r="F264" s="130">
        <f>G264+H264+I264+J264+K264</f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1" t="s">
        <v>79</v>
      </c>
      <c r="M264" s="131"/>
    </row>
    <row r="265" spans="1:13" ht="44.25" customHeight="1" x14ac:dyDescent="0.25">
      <c r="A265" s="275"/>
      <c r="B265" s="272"/>
      <c r="C265" s="131" t="s">
        <v>257</v>
      </c>
      <c r="D265" s="133" t="s">
        <v>80</v>
      </c>
      <c r="E265" s="123">
        <f>G265</f>
        <v>0</v>
      </c>
      <c r="F265" s="123">
        <f t="shared" ref="F265" si="369">G265+H265+I265+J265+K265</f>
        <v>0</v>
      </c>
      <c r="G265" s="123">
        <v>0</v>
      </c>
      <c r="H265" s="123">
        <v>0</v>
      </c>
      <c r="I265" s="123">
        <v>0</v>
      </c>
      <c r="J265" s="123">
        <v>0</v>
      </c>
      <c r="K265" s="123">
        <v>0</v>
      </c>
      <c r="L265" s="131" t="s">
        <v>79</v>
      </c>
      <c r="M265" s="131"/>
    </row>
    <row r="266" spans="1:13" ht="25.5" x14ac:dyDescent="0.25">
      <c r="A266" s="273" t="s">
        <v>102</v>
      </c>
      <c r="B266" s="270" t="s">
        <v>295</v>
      </c>
      <c r="C266" s="126"/>
      <c r="D266" s="134" t="s">
        <v>78</v>
      </c>
      <c r="E266" s="34">
        <f>E267+E268+E269</f>
        <v>0</v>
      </c>
      <c r="F266" s="34">
        <f t="shared" ref="F266:K266" si="370">F267+F268+F269</f>
        <v>0</v>
      </c>
      <c r="G266" s="34">
        <f t="shared" si="370"/>
        <v>0</v>
      </c>
      <c r="H266" s="34">
        <f t="shared" si="370"/>
        <v>0</v>
      </c>
      <c r="I266" s="34">
        <f t="shared" si="370"/>
        <v>0</v>
      </c>
      <c r="J266" s="34">
        <f t="shared" si="370"/>
        <v>0</v>
      </c>
      <c r="K266" s="34">
        <f t="shared" si="370"/>
        <v>0</v>
      </c>
      <c r="L266" s="47" t="s">
        <v>79</v>
      </c>
      <c r="M266" s="47"/>
    </row>
    <row r="267" spans="1:13" ht="44.25" customHeight="1" x14ac:dyDescent="0.25">
      <c r="A267" s="274"/>
      <c r="B267" s="271"/>
      <c r="C267" s="126" t="s">
        <v>257</v>
      </c>
      <c r="D267" s="125" t="s">
        <v>255</v>
      </c>
      <c r="E267" s="130">
        <f>G267</f>
        <v>0</v>
      </c>
      <c r="F267" s="130">
        <f>G267+H267+I267+J267+K267</f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1" t="s">
        <v>79</v>
      </c>
      <c r="M267" s="131"/>
    </row>
    <row r="268" spans="1:13" ht="44.25" customHeight="1" x14ac:dyDescent="0.25">
      <c r="A268" s="274"/>
      <c r="B268" s="271"/>
      <c r="C268" s="126" t="s">
        <v>257</v>
      </c>
      <c r="D268" s="125" t="s">
        <v>256</v>
      </c>
      <c r="E268" s="130">
        <f>G268</f>
        <v>0</v>
      </c>
      <c r="F268" s="130">
        <f>G268+H268+I268+J268+K268</f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1" t="s">
        <v>79</v>
      </c>
      <c r="M268" s="131"/>
    </row>
    <row r="269" spans="1:13" ht="44.25" customHeight="1" x14ac:dyDescent="0.25">
      <c r="A269" s="275"/>
      <c r="B269" s="272"/>
      <c r="C269" s="131" t="s">
        <v>257</v>
      </c>
      <c r="D269" s="133" t="s">
        <v>80</v>
      </c>
      <c r="E269" s="123">
        <f>G269</f>
        <v>0</v>
      </c>
      <c r="F269" s="123">
        <f t="shared" ref="F269" si="371">G269+H269+I269+J269+K269</f>
        <v>0</v>
      </c>
      <c r="G269" s="123">
        <v>0</v>
      </c>
      <c r="H269" s="123">
        <v>0</v>
      </c>
      <c r="I269" s="123">
        <v>0</v>
      </c>
      <c r="J269" s="123">
        <v>0</v>
      </c>
      <c r="K269" s="123">
        <v>0</v>
      </c>
      <c r="L269" s="131" t="s">
        <v>79</v>
      </c>
      <c r="M269" s="131"/>
    </row>
    <row r="270" spans="1:13" ht="27.75" customHeight="1" x14ac:dyDescent="0.25">
      <c r="A270" s="288" t="s">
        <v>82</v>
      </c>
      <c r="B270" s="289"/>
      <c r="C270" s="151"/>
      <c r="D270" s="40" t="s">
        <v>83</v>
      </c>
      <c r="E270" s="109">
        <f>E258+E262+E266</f>
        <v>4940.3</v>
      </c>
      <c r="F270" s="109">
        <f t="shared" ref="F270:K270" si="372">F258+F262+F266</f>
        <v>24701.5</v>
      </c>
      <c r="G270" s="109">
        <f t="shared" si="372"/>
        <v>4940.3</v>
      </c>
      <c r="H270" s="109">
        <f t="shared" si="372"/>
        <v>4940.3</v>
      </c>
      <c r="I270" s="109">
        <f t="shared" si="372"/>
        <v>4940.3</v>
      </c>
      <c r="J270" s="109">
        <f t="shared" si="372"/>
        <v>4940.3</v>
      </c>
      <c r="K270" s="109">
        <f t="shared" si="372"/>
        <v>4940.3</v>
      </c>
      <c r="L270" s="40"/>
      <c r="M270" s="40"/>
    </row>
    <row r="271" spans="1:13" ht="38.25" x14ac:dyDescent="0.25">
      <c r="A271" s="290"/>
      <c r="B271" s="291"/>
      <c r="C271" s="151"/>
      <c r="D271" s="40" t="s">
        <v>255</v>
      </c>
      <c r="E271" s="56">
        <f>E255</f>
        <v>4940.3</v>
      </c>
      <c r="F271" s="56">
        <f t="shared" ref="F271:K271" si="373">F255</f>
        <v>24701.5</v>
      </c>
      <c r="G271" s="56">
        <f t="shared" si="373"/>
        <v>4940.3</v>
      </c>
      <c r="H271" s="56">
        <f t="shared" si="373"/>
        <v>4940.3</v>
      </c>
      <c r="I271" s="56">
        <f t="shared" si="373"/>
        <v>4940.3</v>
      </c>
      <c r="J271" s="56">
        <f t="shared" si="373"/>
        <v>4940.3</v>
      </c>
      <c r="K271" s="56">
        <f t="shared" si="373"/>
        <v>4940.3</v>
      </c>
      <c r="L271" s="40"/>
      <c r="M271" s="40"/>
    </row>
    <row r="272" spans="1:13" ht="40.5" customHeight="1" x14ac:dyDescent="0.25">
      <c r="A272" s="290"/>
      <c r="B272" s="291"/>
      <c r="C272" s="151"/>
      <c r="D272" s="50" t="s">
        <v>24</v>
      </c>
      <c r="E272" s="110">
        <f>E256</f>
        <v>0</v>
      </c>
      <c r="F272" s="110">
        <f t="shared" ref="F272:K272" si="374">F256</f>
        <v>0</v>
      </c>
      <c r="G272" s="110">
        <f t="shared" si="374"/>
        <v>0</v>
      </c>
      <c r="H272" s="110">
        <f t="shared" si="374"/>
        <v>0</v>
      </c>
      <c r="I272" s="110">
        <f t="shared" si="374"/>
        <v>0</v>
      </c>
      <c r="J272" s="110">
        <f t="shared" si="374"/>
        <v>0</v>
      </c>
      <c r="K272" s="110">
        <f t="shared" si="374"/>
        <v>0</v>
      </c>
      <c r="L272" s="50"/>
      <c r="M272" s="50"/>
    </row>
    <row r="273" spans="1:21" ht="44.25" customHeight="1" x14ac:dyDescent="0.25">
      <c r="A273" s="292"/>
      <c r="B273" s="293"/>
      <c r="C273" s="151"/>
      <c r="D273" s="53" t="s">
        <v>80</v>
      </c>
      <c r="E273" s="55">
        <f>E257</f>
        <v>0</v>
      </c>
      <c r="F273" s="55">
        <f t="shared" ref="F273:K273" si="375">F257</f>
        <v>0</v>
      </c>
      <c r="G273" s="55">
        <f t="shared" si="375"/>
        <v>0</v>
      </c>
      <c r="H273" s="55">
        <f t="shared" si="375"/>
        <v>0</v>
      </c>
      <c r="I273" s="55">
        <f t="shared" si="375"/>
        <v>0</v>
      </c>
      <c r="J273" s="55">
        <f t="shared" si="375"/>
        <v>0</v>
      </c>
      <c r="K273" s="55">
        <f t="shared" si="375"/>
        <v>0</v>
      </c>
      <c r="L273" s="53"/>
      <c r="M273" s="53"/>
    </row>
    <row r="274" spans="1:21" ht="30.75" customHeight="1" x14ac:dyDescent="0.25">
      <c r="A274" s="225" t="s">
        <v>376</v>
      </c>
      <c r="B274" s="225"/>
      <c r="C274" s="41"/>
      <c r="D274" s="40" t="s">
        <v>83</v>
      </c>
      <c r="E274" s="109">
        <f>E24+E73+E118+E175+E200+E249+E270</f>
        <v>305788.89999999997</v>
      </c>
      <c r="F274" s="109">
        <f t="shared" ref="F274:K274" si="376">F24+F73+F118+F175+F200+F249+F270</f>
        <v>783180.5</v>
      </c>
      <c r="G274" s="109">
        <f t="shared" si="376"/>
        <v>305788.89999999997</v>
      </c>
      <c r="H274" s="109">
        <f t="shared" si="376"/>
        <v>264097.90000000002</v>
      </c>
      <c r="I274" s="109">
        <f t="shared" si="376"/>
        <v>71097.900000000009</v>
      </c>
      <c r="J274" s="109">
        <f t="shared" si="376"/>
        <v>71097.900000000009</v>
      </c>
      <c r="K274" s="109">
        <f t="shared" si="376"/>
        <v>71097.900000000009</v>
      </c>
      <c r="L274" s="109"/>
      <c r="M274" s="109"/>
    </row>
    <row r="275" spans="1:21" ht="38.25" x14ac:dyDescent="0.25">
      <c r="A275" s="225"/>
      <c r="B275" s="225"/>
      <c r="C275" s="41"/>
      <c r="D275" s="40" t="s">
        <v>255</v>
      </c>
      <c r="E275" s="109">
        <f>E25+E74+E119+E176+E201+E250+E271</f>
        <v>109956.6</v>
      </c>
      <c r="F275" s="109">
        <f t="shared" ref="F275:K275" si="377">F25+F74+F119+F176+F201+F250+F271</f>
        <v>432699.2</v>
      </c>
      <c r="G275" s="109">
        <f t="shared" si="377"/>
        <v>109956.6</v>
      </c>
      <c r="H275" s="109">
        <f t="shared" si="377"/>
        <v>109448.90000000001</v>
      </c>
      <c r="I275" s="109">
        <f t="shared" si="377"/>
        <v>71097.900000000009</v>
      </c>
      <c r="J275" s="109">
        <f t="shared" si="377"/>
        <v>71097.900000000009</v>
      </c>
      <c r="K275" s="109">
        <f t="shared" si="377"/>
        <v>71097.900000000009</v>
      </c>
      <c r="L275" s="176"/>
      <c r="M275" s="176"/>
      <c r="N275" s="19"/>
      <c r="O275" s="19"/>
      <c r="P275" s="19"/>
      <c r="Q275" s="19"/>
      <c r="R275" s="19"/>
      <c r="S275" s="19"/>
      <c r="T275" s="19"/>
      <c r="U275" s="19"/>
    </row>
    <row r="276" spans="1:21" ht="38.25" x14ac:dyDescent="0.25">
      <c r="A276" s="225"/>
      <c r="B276" s="225"/>
      <c r="C276" s="41"/>
      <c r="D276" s="50" t="s">
        <v>24</v>
      </c>
      <c r="E276" s="110">
        <f>E26+E75+E120+E177+E202+E251+E272</f>
        <v>195832.3</v>
      </c>
      <c r="F276" s="110">
        <f t="shared" ref="F276:K276" si="378">F26+F75+F120+F177+F202+F251+F272</f>
        <v>395882.3</v>
      </c>
      <c r="G276" s="110">
        <f t="shared" si="378"/>
        <v>195832.3</v>
      </c>
      <c r="H276" s="110">
        <f t="shared" si="378"/>
        <v>154649</v>
      </c>
      <c r="I276" s="110">
        <f t="shared" si="378"/>
        <v>0</v>
      </c>
      <c r="J276" s="110">
        <f t="shared" si="378"/>
        <v>0</v>
      </c>
      <c r="K276" s="110">
        <f t="shared" si="378"/>
        <v>0</v>
      </c>
      <c r="L276" s="177"/>
      <c r="M276" s="177"/>
    </row>
    <row r="277" spans="1:21" ht="44.25" customHeight="1" x14ac:dyDescent="0.25">
      <c r="A277" s="225"/>
      <c r="B277" s="225"/>
      <c r="C277" s="41"/>
      <c r="D277" s="53" t="s">
        <v>25</v>
      </c>
      <c r="E277" s="55">
        <f>E27+E76+E121+E178+E203+E252+E273</f>
        <v>0</v>
      </c>
      <c r="F277" s="55">
        <f t="shared" ref="F277:K277" si="379">F27+F76+F121+F178+F203+F252+F273</f>
        <v>0</v>
      </c>
      <c r="G277" s="55">
        <f t="shared" si="379"/>
        <v>0</v>
      </c>
      <c r="H277" s="55">
        <f t="shared" si="379"/>
        <v>0</v>
      </c>
      <c r="I277" s="55">
        <f t="shared" si="379"/>
        <v>0</v>
      </c>
      <c r="J277" s="55">
        <f t="shared" si="379"/>
        <v>0</v>
      </c>
      <c r="K277" s="55">
        <f t="shared" si="379"/>
        <v>0</v>
      </c>
      <c r="L277" s="178"/>
      <c r="M277" s="178"/>
    </row>
    <row r="278" spans="1:2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</sheetData>
  <mergeCells count="147">
    <mergeCell ref="A221:A224"/>
    <mergeCell ref="B221:B224"/>
    <mergeCell ref="A209:A212"/>
    <mergeCell ref="B209:B212"/>
    <mergeCell ref="A213:A216"/>
    <mergeCell ref="B213:B216"/>
    <mergeCell ref="A217:A220"/>
    <mergeCell ref="A258:A261"/>
    <mergeCell ref="B258:B261"/>
    <mergeCell ref="B217:B220"/>
    <mergeCell ref="A225:A228"/>
    <mergeCell ref="B225:B228"/>
    <mergeCell ref="A229:A232"/>
    <mergeCell ref="B229:B232"/>
    <mergeCell ref="A233:A236"/>
    <mergeCell ref="B233:B236"/>
    <mergeCell ref="A270:B273"/>
    <mergeCell ref="A266:A269"/>
    <mergeCell ref="B266:B269"/>
    <mergeCell ref="A237:A240"/>
    <mergeCell ref="B237:B240"/>
    <mergeCell ref="A241:A244"/>
    <mergeCell ref="B241:B244"/>
    <mergeCell ref="A245:A248"/>
    <mergeCell ref="B245:B248"/>
    <mergeCell ref="A253:M253"/>
    <mergeCell ref="A262:A265"/>
    <mergeCell ref="B262:B265"/>
    <mergeCell ref="A249:B252"/>
    <mergeCell ref="A274:B277"/>
    <mergeCell ref="A12:A15"/>
    <mergeCell ref="B12:B15"/>
    <mergeCell ref="A49:A52"/>
    <mergeCell ref="B49:B52"/>
    <mergeCell ref="A53:A56"/>
    <mergeCell ref="B53:B56"/>
    <mergeCell ref="A57:A60"/>
    <mergeCell ref="B57:B60"/>
    <mergeCell ref="A61:A64"/>
    <mergeCell ref="B61:B64"/>
    <mergeCell ref="A24:B27"/>
    <mergeCell ref="A73:B76"/>
    <mergeCell ref="A65:A68"/>
    <mergeCell ref="A196:A199"/>
    <mergeCell ref="B196:B199"/>
    <mergeCell ref="A200:B203"/>
    <mergeCell ref="B204:M204"/>
    <mergeCell ref="A205:A208"/>
    <mergeCell ref="B205:B208"/>
    <mergeCell ref="A192:A195"/>
    <mergeCell ref="B192:B195"/>
    <mergeCell ref="A254:A257"/>
    <mergeCell ref="B254:B257"/>
    <mergeCell ref="N9:N10"/>
    <mergeCell ref="B29:B32"/>
    <mergeCell ref="A29:A32"/>
    <mergeCell ref="B33:B36"/>
    <mergeCell ref="A41:A44"/>
    <mergeCell ref="B41:B44"/>
    <mergeCell ref="A37:A40"/>
    <mergeCell ref="B37:B40"/>
    <mergeCell ref="A45:A48"/>
    <mergeCell ref="B45:B48"/>
    <mergeCell ref="A33:A36"/>
    <mergeCell ref="M37:M40"/>
    <mergeCell ref="B179:M179"/>
    <mergeCell ref="A180:A183"/>
    <mergeCell ref="B180:B183"/>
    <mergeCell ref="A184:A187"/>
    <mergeCell ref="B184:B187"/>
    <mergeCell ref="A188:A191"/>
    <mergeCell ref="B188:B191"/>
    <mergeCell ref="B90:B93"/>
    <mergeCell ref="A94:A97"/>
    <mergeCell ref="B94:B97"/>
    <mergeCell ref="A122:M122"/>
    <mergeCell ref="A118:B121"/>
    <mergeCell ref="A123:A126"/>
    <mergeCell ref="B123:B126"/>
    <mergeCell ref="A127:A130"/>
    <mergeCell ref="B127:B130"/>
    <mergeCell ref="A114:A117"/>
    <mergeCell ref="B114:B117"/>
    <mergeCell ref="B147:B150"/>
    <mergeCell ref="A151:A154"/>
    <mergeCell ref="B151:B154"/>
    <mergeCell ref="A155:A158"/>
    <mergeCell ref="B155:B158"/>
    <mergeCell ref="A143:A146"/>
    <mergeCell ref="A147:A150"/>
    <mergeCell ref="B143:B146"/>
    <mergeCell ref="A86:A89"/>
    <mergeCell ref="B86:B89"/>
    <mergeCell ref="A90:A93"/>
    <mergeCell ref="A135:A138"/>
    <mergeCell ref="B135:B138"/>
    <mergeCell ref="A139:A142"/>
    <mergeCell ref="B139:B142"/>
    <mergeCell ref="A159:A162"/>
    <mergeCell ref="B159:B162"/>
    <mergeCell ref="A175:B178"/>
    <mergeCell ref="A167:A170"/>
    <mergeCell ref="B167:B170"/>
    <mergeCell ref="A163:A166"/>
    <mergeCell ref="B163:B166"/>
    <mergeCell ref="A171:A174"/>
    <mergeCell ref="B171:B174"/>
    <mergeCell ref="A1:M1"/>
    <mergeCell ref="A2:M2"/>
    <mergeCell ref="A3:M3"/>
    <mergeCell ref="A5:M5"/>
    <mergeCell ref="A6:M6"/>
    <mergeCell ref="A28:M28"/>
    <mergeCell ref="A7:M7"/>
    <mergeCell ref="A16:A19"/>
    <mergeCell ref="B16:B19"/>
    <mergeCell ref="A20:A23"/>
    <mergeCell ref="B20:B23"/>
    <mergeCell ref="A9:A10"/>
    <mergeCell ref="B9:B10"/>
    <mergeCell ref="C9:C10"/>
    <mergeCell ref="M9:M10"/>
    <mergeCell ref="D9:D10"/>
    <mergeCell ref="E9:E10"/>
    <mergeCell ref="F9:F10"/>
    <mergeCell ref="G9:K9"/>
    <mergeCell ref="L9:L10"/>
    <mergeCell ref="B65:B68"/>
    <mergeCell ref="A69:A72"/>
    <mergeCell ref="B69:B72"/>
    <mergeCell ref="B78:B81"/>
    <mergeCell ref="A78:A81"/>
    <mergeCell ref="A82:A85"/>
    <mergeCell ref="B82:B85"/>
    <mergeCell ref="A131:A134"/>
    <mergeCell ref="B131:B134"/>
    <mergeCell ref="B102:B105"/>
    <mergeCell ref="A106:A109"/>
    <mergeCell ref="B106:B109"/>
    <mergeCell ref="A110:A113"/>
    <mergeCell ref="B110:B113"/>
    <mergeCell ref="A102:A105"/>
    <mergeCell ref="A98:A101"/>
    <mergeCell ref="B98:B101"/>
    <mergeCell ref="A77:M77"/>
    <mergeCell ref="M86:M88"/>
    <mergeCell ref="M131:M133"/>
  </mergeCells>
  <pageMargins left="0.9055118110236221" right="0.51181102362204722" top="0.74803149606299213" bottom="0.74803149606299213" header="0.31496062992125984" footer="0.31496062992125984"/>
  <pageSetup paperSize="9" scale="66" orientation="landscape" r:id="rId1"/>
  <rowBreaks count="5" manualBreakCount="5">
    <brk id="153" max="12" man="1"/>
    <brk id="172" max="12" man="1"/>
    <brk id="189" max="12" man="1"/>
    <brk id="227" max="12" man="1"/>
    <brk id="248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view="pageBreakPreview" zoomScale="60" zoomScaleNormal="100" workbookViewId="0">
      <selection activeCell="B17" sqref="B17:B19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2.28515625" customWidth="1"/>
    <col min="9" max="10" width="11.5703125" customWidth="1"/>
    <col min="11" max="11" width="10.7109375" customWidth="1"/>
    <col min="12" max="12" width="17.140625" customWidth="1"/>
  </cols>
  <sheetData>
    <row r="1" spans="1:12" x14ac:dyDescent="0.25">
      <c r="A1" s="265" t="s">
        <v>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x14ac:dyDescent="0.25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5.75" x14ac:dyDescent="0.25">
      <c r="A3" s="265" t="s">
        <v>312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 x14ac:dyDescent="0.25">
      <c r="A4" s="22"/>
    </row>
    <row r="5" spans="1:12" ht="33.75" customHeight="1" x14ac:dyDescent="0.25">
      <c r="A5" s="314" t="s">
        <v>113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</row>
    <row r="6" spans="1:12" ht="18.75" x14ac:dyDescent="0.25">
      <c r="A6" s="21"/>
    </row>
    <row r="7" spans="1:12" ht="15.75" x14ac:dyDescent="0.25">
      <c r="A7" s="315" t="s">
        <v>313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</row>
    <row r="8" spans="1:12" ht="15.75" x14ac:dyDescent="0.25">
      <c r="A8" s="315" t="s">
        <v>314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</row>
    <row r="9" spans="1:12" ht="15.75" x14ac:dyDescent="0.25">
      <c r="A9" s="20"/>
    </row>
    <row r="10" spans="1:12" x14ac:dyDescent="0.25">
      <c r="A10" s="23" t="s">
        <v>315</v>
      </c>
    </row>
    <row r="11" spans="1:12" x14ac:dyDescent="0.25">
      <c r="A11" s="23"/>
    </row>
    <row r="12" spans="1:12" x14ac:dyDescent="0.25">
      <c r="A12" s="23" t="s">
        <v>316</v>
      </c>
    </row>
    <row r="13" spans="1:12" x14ac:dyDescent="0.25">
      <c r="A13" s="22"/>
    </row>
    <row r="14" spans="1:12" x14ac:dyDescent="0.25">
      <c r="A14" s="223" t="s">
        <v>3</v>
      </c>
      <c r="B14" s="223" t="s">
        <v>114</v>
      </c>
      <c r="C14" s="223" t="s">
        <v>115</v>
      </c>
      <c r="D14" s="223" t="s">
        <v>116</v>
      </c>
      <c r="E14" s="223" t="s">
        <v>117</v>
      </c>
      <c r="F14" s="317" t="s">
        <v>118</v>
      </c>
      <c r="G14" s="223" t="s">
        <v>119</v>
      </c>
      <c r="H14" s="223" t="s">
        <v>120</v>
      </c>
      <c r="I14" s="223"/>
      <c r="J14" s="223"/>
      <c r="K14" s="223"/>
      <c r="L14" s="223" t="s">
        <v>121</v>
      </c>
    </row>
    <row r="15" spans="1:12" ht="80.25" customHeight="1" x14ac:dyDescent="0.25">
      <c r="A15" s="223"/>
      <c r="B15" s="223"/>
      <c r="C15" s="223"/>
      <c r="D15" s="223"/>
      <c r="E15" s="223"/>
      <c r="F15" s="317"/>
      <c r="G15" s="223"/>
      <c r="H15" s="35" t="s">
        <v>57</v>
      </c>
      <c r="I15" s="35" t="s">
        <v>12</v>
      </c>
      <c r="J15" s="35" t="s">
        <v>319</v>
      </c>
      <c r="K15" s="35" t="s">
        <v>158</v>
      </c>
      <c r="L15" s="223"/>
    </row>
    <row r="16" spans="1:12" x14ac:dyDescent="0.25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180">
        <v>12</v>
      </c>
    </row>
    <row r="17" spans="1:12" x14ac:dyDescent="0.25">
      <c r="A17" s="316" t="s">
        <v>123</v>
      </c>
      <c r="B17" s="261" t="s">
        <v>377</v>
      </c>
      <c r="C17" s="228" t="s">
        <v>378</v>
      </c>
      <c r="D17" s="228"/>
      <c r="E17" s="228"/>
      <c r="F17" s="228"/>
      <c r="G17" s="175" t="s">
        <v>21</v>
      </c>
      <c r="H17" s="170">
        <f>H18+H19</f>
        <v>368900</v>
      </c>
      <c r="I17" s="170">
        <f>I18+I19</f>
        <v>181900</v>
      </c>
      <c r="J17" s="170">
        <f t="shared" ref="J17:K17" si="0">J18+J19</f>
        <v>187000</v>
      </c>
      <c r="K17" s="170">
        <f t="shared" si="0"/>
        <v>0</v>
      </c>
      <c r="L17" s="175"/>
    </row>
    <row r="18" spans="1:12" ht="58.5" customHeight="1" x14ac:dyDescent="0.25">
      <c r="A18" s="316"/>
      <c r="B18" s="261"/>
      <c r="C18" s="228"/>
      <c r="D18" s="228"/>
      <c r="E18" s="228"/>
      <c r="F18" s="228"/>
      <c r="G18" s="175" t="s">
        <v>24</v>
      </c>
      <c r="H18" s="170">
        <f>I18+J18+K18</f>
        <v>305080.3</v>
      </c>
      <c r="I18" s="170">
        <v>150431.29999999999</v>
      </c>
      <c r="J18" s="170">
        <v>154649</v>
      </c>
      <c r="K18" s="170">
        <v>0</v>
      </c>
      <c r="L18" s="175"/>
    </row>
    <row r="19" spans="1:12" ht="81" customHeight="1" x14ac:dyDescent="0.25">
      <c r="A19" s="316"/>
      <c r="B19" s="261"/>
      <c r="C19" s="228"/>
      <c r="D19" s="228"/>
      <c r="E19" s="228"/>
      <c r="F19" s="228"/>
      <c r="G19" s="175" t="s">
        <v>379</v>
      </c>
      <c r="H19" s="170">
        <f>I19+J19+K19</f>
        <v>63819.7</v>
      </c>
      <c r="I19" s="170">
        <v>31468.7</v>
      </c>
      <c r="J19" s="170">
        <v>32351</v>
      </c>
      <c r="K19" s="170">
        <v>0</v>
      </c>
      <c r="L19" s="175"/>
    </row>
    <row r="20" spans="1:12" x14ac:dyDescent="0.25">
      <c r="A20" s="316" t="s">
        <v>124</v>
      </c>
      <c r="B20" s="261"/>
      <c r="C20" s="228"/>
      <c r="D20" s="228"/>
      <c r="E20" s="228"/>
      <c r="F20" s="228"/>
      <c r="G20" s="175" t="s">
        <v>21</v>
      </c>
      <c r="H20" s="170"/>
      <c r="I20" s="170">
        <v>0</v>
      </c>
      <c r="J20" s="170">
        <v>0</v>
      </c>
      <c r="K20" s="170">
        <f t="shared" ref="K20" si="1">K18+K19</f>
        <v>0</v>
      </c>
      <c r="L20" s="175"/>
    </row>
    <row r="21" spans="1:12" ht="44.25" customHeight="1" x14ac:dyDescent="0.25">
      <c r="A21" s="316"/>
      <c r="B21" s="261"/>
      <c r="C21" s="228"/>
      <c r="D21" s="228"/>
      <c r="E21" s="228"/>
      <c r="F21" s="228"/>
      <c r="G21" s="175" t="s">
        <v>24</v>
      </c>
      <c r="H21" s="170"/>
      <c r="I21" s="170"/>
      <c r="J21" s="170">
        <v>0</v>
      </c>
      <c r="K21" s="170">
        <v>0</v>
      </c>
      <c r="L21" s="175"/>
    </row>
    <row r="22" spans="1:12" ht="50.25" customHeight="1" x14ac:dyDescent="0.25">
      <c r="A22" s="316"/>
      <c r="B22" s="261"/>
      <c r="C22" s="228"/>
      <c r="D22" s="228"/>
      <c r="E22" s="228"/>
      <c r="F22" s="228"/>
      <c r="G22" s="175" t="s">
        <v>379</v>
      </c>
      <c r="H22" s="170"/>
      <c r="I22" s="170"/>
      <c r="J22" s="170">
        <v>0</v>
      </c>
      <c r="K22" s="170">
        <v>0</v>
      </c>
      <c r="L22" s="175"/>
    </row>
    <row r="23" spans="1:12" x14ac:dyDescent="0.25">
      <c r="A23" s="261"/>
      <c r="B23" s="261"/>
      <c r="C23" s="261"/>
      <c r="D23" s="261"/>
      <c r="E23" s="261"/>
      <c r="F23" s="261"/>
      <c r="G23" s="175" t="s">
        <v>122</v>
      </c>
      <c r="H23" s="170">
        <f>H24+H25</f>
        <v>368900</v>
      </c>
      <c r="I23" s="170">
        <f t="shared" ref="I23:J23" si="2">I24+I25</f>
        <v>181900</v>
      </c>
      <c r="J23" s="170">
        <f t="shared" si="2"/>
        <v>187000</v>
      </c>
      <c r="K23" s="170">
        <v>0</v>
      </c>
      <c r="L23" s="175"/>
    </row>
    <row r="24" spans="1:12" x14ac:dyDescent="0.25">
      <c r="A24" s="261"/>
      <c r="B24" s="261"/>
      <c r="C24" s="261"/>
      <c r="D24" s="261"/>
      <c r="E24" s="261"/>
      <c r="F24" s="261"/>
      <c r="G24" s="170"/>
      <c r="H24" s="170">
        <f t="shared" ref="H24:J25" si="3">H18+H21</f>
        <v>305080.3</v>
      </c>
      <c r="I24" s="170">
        <f t="shared" si="3"/>
        <v>150431.29999999999</v>
      </c>
      <c r="J24" s="170">
        <f t="shared" si="3"/>
        <v>154649</v>
      </c>
      <c r="K24" s="170">
        <v>0</v>
      </c>
      <c r="L24" s="175"/>
    </row>
    <row r="25" spans="1:12" x14ac:dyDescent="0.25">
      <c r="A25" s="261"/>
      <c r="B25" s="261"/>
      <c r="C25" s="261"/>
      <c r="D25" s="261"/>
      <c r="E25" s="261"/>
      <c r="F25" s="261"/>
      <c r="G25" s="170"/>
      <c r="H25" s="170">
        <f t="shared" si="3"/>
        <v>63819.7</v>
      </c>
      <c r="I25" s="170">
        <f t="shared" si="3"/>
        <v>31468.7</v>
      </c>
      <c r="J25" s="170">
        <f t="shared" si="3"/>
        <v>32351</v>
      </c>
      <c r="K25" s="170">
        <v>0</v>
      </c>
      <c r="L25" s="175"/>
    </row>
    <row r="133" spans="16:16" x14ac:dyDescent="0.25">
      <c r="P133" t="s">
        <v>317</v>
      </c>
    </row>
  </sheetData>
  <mergeCells count="28">
    <mergeCell ref="F17:F19"/>
    <mergeCell ref="A14:A15"/>
    <mergeCell ref="B14:B15"/>
    <mergeCell ref="C14:C15"/>
    <mergeCell ref="D14:D15"/>
    <mergeCell ref="E14:E15"/>
    <mergeCell ref="F14:F15"/>
    <mergeCell ref="A17:A19"/>
    <mergeCell ref="B17:B19"/>
    <mergeCell ref="C17:C19"/>
    <mergeCell ref="D17:D19"/>
    <mergeCell ref="E17:E19"/>
    <mergeCell ref="A23:F25"/>
    <mergeCell ref="A3:L3"/>
    <mergeCell ref="A1:L1"/>
    <mergeCell ref="A2:L2"/>
    <mergeCell ref="A5:L5"/>
    <mergeCell ref="A7:L7"/>
    <mergeCell ref="A8:L8"/>
    <mergeCell ref="A20:A22"/>
    <mergeCell ref="B20:B22"/>
    <mergeCell ref="C20:C22"/>
    <mergeCell ref="D20:D22"/>
    <mergeCell ref="E20:E22"/>
    <mergeCell ref="F20:F22"/>
    <mergeCell ref="G14:G15"/>
    <mergeCell ref="H14:K14"/>
    <mergeCell ref="L14:L15"/>
  </mergeCells>
  <hyperlinks>
    <hyperlink ref="F14" location="P133" display="P133"/>
  </hyperlinks>
  <pageMargins left="0.51181102362204722" right="0.51181102362204722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topLeftCell="A6" zoomScale="60" zoomScaleNormal="100" workbookViewId="0">
      <selection activeCell="Z24" sqref="Z24"/>
    </sheetView>
  </sheetViews>
  <sheetFormatPr defaultRowHeight="15" x14ac:dyDescent="0.25"/>
  <cols>
    <col min="1" max="1" width="6.5703125" customWidth="1"/>
    <col min="2" max="2" width="26.5703125" customWidth="1"/>
    <col min="3" max="3" width="12.5703125" customWidth="1"/>
    <col min="4" max="4" width="12.85546875" customWidth="1"/>
    <col min="5" max="5" width="12" customWidth="1"/>
    <col min="6" max="6" width="12.42578125" customWidth="1"/>
    <col min="7" max="7" width="15.28515625" customWidth="1"/>
    <col min="8" max="8" width="10.42578125" customWidth="1"/>
    <col min="9" max="9" width="10" customWidth="1"/>
    <col min="10" max="10" width="10.28515625" customWidth="1"/>
    <col min="11" max="11" width="10.42578125" customWidth="1"/>
    <col min="12" max="12" width="12.85546875" customWidth="1"/>
    <col min="13" max="13" width="0.140625" customWidth="1"/>
    <col min="14" max="18" width="9.140625" hidden="1" customWidth="1"/>
  </cols>
  <sheetData>
    <row r="1" spans="1:18" x14ac:dyDescent="0.25">
      <c r="A1" s="265" t="s">
        <v>112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8" x14ac:dyDescent="0.25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8" ht="15.75" x14ac:dyDescent="0.25">
      <c r="A3" s="265" t="s">
        <v>312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8" x14ac:dyDescent="0.25">
      <c r="A4" s="24"/>
    </row>
    <row r="5" spans="1:18" ht="35.25" customHeight="1" x14ac:dyDescent="0.25">
      <c r="A5" s="318" t="s">
        <v>126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</row>
    <row r="6" spans="1:18" ht="29.25" customHeight="1" x14ac:dyDescent="0.25">
      <c r="A6" s="318" t="s">
        <v>127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</row>
    <row r="7" spans="1:18" ht="15.75" x14ac:dyDescent="0.25">
      <c r="A7" s="319" t="s">
        <v>320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</row>
    <row r="8" spans="1:18" ht="15.75" x14ac:dyDescent="0.25">
      <c r="A8" s="15" t="s">
        <v>321</v>
      </c>
    </row>
    <row r="9" spans="1:18" ht="9.75" customHeight="1" x14ac:dyDescent="0.25">
      <c r="A9" s="15"/>
    </row>
    <row r="10" spans="1:18" ht="15.75" x14ac:dyDescent="0.25">
      <c r="A10" s="15" t="s">
        <v>322</v>
      </c>
    </row>
    <row r="11" spans="1:18" ht="10.5" customHeight="1" x14ac:dyDescent="0.25">
      <c r="A11" s="23"/>
    </row>
    <row r="12" spans="1:18" x14ac:dyDescent="0.25">
      <c r="A12" s="23" t="s">
        <v>315</v>
      </c>
    </row>
    <row r="13" spans="1:18" ht="10.5" customHeight="1" x14ac:dyDescent="0.25">
      <c r="A13" s="23"/>
    </row>
    <row r="14" spans="1:18" x14ac:dyDescent="0.25">
      <c r="A14" s="23" t="s">
        <v>316</v>
      </c>
    </row>
    <row r="15" spans="1:18" ht="11.25" customHeight="1" x14ac:dyDescent="0.25">
      <c r="A15" s="25"/>
    </row>
    <row r="16" spans="1:18" ht="85.5" customHeight="1" x14ac:dyDescent="0.25">
      <c r="A16" s="223" t="s">
        <v>3</v>
      </c>
      <c r="B16" s="223" t="s">
        <v>128</v>
      </c>
      <c r="C16" s="223" t="s">
        <v>115</v>
      </c>
      <c r="D16" s="223" t="s">
        <v>116</v>
      </c>
      <c r="E16" s="223" t="s">
        <v>117</v>
      </c>
      <c r="F16" s="317" t="s">
        <v>129</v>
      </c>
      <c r="G16" s="223" t="s">
        <v>119</v>
      </c>
      <c r="H16" s="223" t="s">
        <v>130</v>
      </c>
      <c r="I16" s="223"/>
      <c r="J16" s="223"/>
      <c r="K16" s="223"/>
      <c r="L16" s="223" t="s">
        <v>121</v>
      </c>
    </row>
    <row r="17" spans="1:12" x14ac:dyDescent="0.25">
      <c r="A17" s="223"/>
      <c r="B17" s="223"/>
      <c r="C17" s="223"/>
      <c r="D17" s="223"/>
      <c r="E17" s="223"/>
      <c r="F17" s="317"/>
      <c r="G17" s="223"/>
      <c r="H17" s="35" t="s">
        <v>57</v>
      </c>
      <c r="I17" s="35" t="s">
        <v>12</v>
      </c>
      <c r="J17" s="35" t="s">
        <v>13</v>
      </c>
      <c r="K17" s="35" t="s">
        <v>158</v>
      </c>
      <c r="L17" s="223"/>
    </row>
    <row r="18" spans="1:12" x14ac:dyDescent="0.25">
      <c r="A18" s="35">
        <v>1</v>
      </c>
      <c r="B18" s="35">
        <v>2</v>
      </c>
      <c r="C18" s="35">
        <v>3</v>
      </c>
      <c r="D18" s="35">
        <v>4</v>
      </c>
      <c r="E18" s="35">
        <v>5</v>
      </c>
      <c r="F18" s="35">
        <v>6</v>
      </c>
      <c r="G18" s="35">
        <v>7</v>
      </c>
      <c r="H18" s="35">
        <v>8</v>
      </c>
      <c r="I18" s="35">
        <v>9</v>
      </c>
      <c r="J18" s="35">
        <v>10</v>
      </c>
      <c r="K18" s="35">
        <v>11</v>
      </c>
      <c r="L18" s="35">
        <v>12</v>
      </c>
    </row>
    <row r="19" spans="1:12" ht="19.5" customHeight="1" x14ac:dyDescent="0.25">
      <c r="A19" s="320" t="s">
        <v>5</v>
      </c>
      <c r="B19" s="228" t="s">
        <v>323</v>
      </c>
      <c r="C19" s="228"/>
      <c r="D19" s="228"/>
      <c r="E19" s="228"/>
      <c r="F19" s="228"/>
      <c r="G19" s="36" t="s">
        <v>122</v>
      </c>
      <c r="H19" s="35">
        <f>H20+H21</f>
        <v>368900</v>
      </c>
      <c r="I19" s="141">
        <f t="shared" ref="I19:L19" si="0">I20+I21</f>
        <v>181900</v>
      </c>
      <c r="J19" s="141">
        <f t="shared" si="0"/>
        <v>187000</v>
      </c>
      <c r="K19" s="141">
        <f t="shared" si="0"/>
        <v>0</v>
      </c>
      <c r="L19" s="141">
        <f t="shared" si="0"/>
        <v>0</v>
      </c>
    </row>
    <row r="20" spans="1:12" ht="51.75" customHeight="1" x14ac:dyDescent="0.25">
      <c r="A20" s="320"/>
      <c r="B20" s="228"/>
      <c r="C20" s="228"/>
      <c r="D20" s="228"/>
      <c r="E20" s="228"/>
      <c r="F20" s="228"/>
      <c r="G20" s="36" t="s">
        <v>24</v>
      </c>
      <c r="H20" s="35">
        <f>I20+J20+K20</f>
        <v>305080.3</v>
      </c>
      <c r="I20" s="35">
        <f t="shared" ref="I20:K20" si="1">I23+I26</f>
        <v>150431.29999999999</v>
      </c>
      <c r="J20" s="35">
        <f t="shared" si="1"/>
        <v>154649</v>
      </c>
      <c r="K20" s="141">
        <f t="shared" si="1"/>
        <v>0</v>
      </c>
      <c r="L20" s="141">
        <v>0</v>
      </c>
    </row>
    <row r="21" spans="1:12" ht="52.5" customHeight="1" x14ac:dyDescent="0.25">
      <c r="A21" s="320"/>
      <c r="B21" s="228"/>
      <c r="C21" s="228"/>
      <c r="D21" s="228"/>
      <c r="E21" s="228"/>
      <c r="F21" s="228"/>
      <c r="G21" s="36" t="s">
        <v>318</v>
      </c>
      <c r="H21" s="172">
        <f>I21+J21+K21</f>
        <v>63819.7</v>
      </c>
      <c r="I21" s="35">
        <f t="shared" ref="I21:K21" si="2">I24+I27</f>
        <v>31468.7</v>
      </c>
      <c r="J21" s="35">
        <f t="shared" si="2"/>
        <v>32351</v>
      </c>
      <c r="K21" s="141">
        <f t="shared" si="2"/>
        <v>0</v>
      </c>
      <c r="L21" s="141">
        <v>0</v>
      </c>
    </row>
    <row r="22" spans="1:12" ht="22.5" customHeight="1" x14ac:dyDescent="0.25">
      <c r="A22" s="320" t="s">
        <v>81</v>
      </c>
      <c r="B22" s="261" t="s">
        <v>377</v>
      </c>
      <c r="C22" s="261" t="s">
        <v>380</v>
      </c>
      <c r="D22" s="261"/>
      <c r="E22" s="261"/>
      <c r="F22" s="261"/>
      <c r="G22" s="36" t="s">
        <v>21</v>
      </c>
      <c r="H22" s="35">
        <f>H23+H24</f>
        <v>368900</v>
      </c>
      <c r="I22" s="141">
        <f t="shared" ref="I22:L22" si="3">I23+I24</f>
        <v>181900</v>
      </c>
      <c r="J22" s="141">
        <f t="shared" si="3"/>
        <v>187000</v>
      </c>
      <c r="K22" s="141">
        <f t="shared" si="3"/>
        <v>0</v>
      </c>
      <c r="L22" s="141">
        <f t="shared" si="3"/>
        <v>0</v>
      </c>
    </row>
    <row r="23" spans="1:12" ht="51" x14ac:dyDescent="0.25">
      <c r="A23" s="320"/>
      <c r="B23" s="261"/>
      <c r="C23" s="261"/>
      <c r="D23" s="261"/>
      <c r="E23" s="261"/>
      <c r="F23" s="261"/>
      <c r="G23" s="36" t="s">
        <v>24</v>
      </c>
      <c r="H23" s="35">
        <f>I23+J23</f>
        <v>305080.3</v>
      </c>
      <c r="I23" s="35">
        <v>150431.29999999999</v>
      </c>
      <c r="J23" s="35">
        <v>154649</v>
      </c>
      <c r="K23" s="141">
        <v>0</v>
      </c>
      <c r="L23" s="141">
        <v>0</v>
      </c>
    </row>
    <row r="24" spans="1:12" ht="57.75" customHeight="1" x14ac:dyDescent="0.25">
      <c r="A24" s="320"/>
      <c r="B24" s="261"/>
      <c r="C24" s="261"/>
      <c r="D24" s="261"/>
      <c r="E24" s="261"/>
      <c r="F24" s="261"/>
      <c r="G24" s="143" t="s">
        <v>318</v>
      </c>
      <c r="H24" s="172">
        <f>I24+J24</f>
        <v>63819.7</v>
      </c>
      <c r="I24" s="35">
        <v>31468.7</v>
      </c>
      <c r="J24" s="35">
        <v>32351</v>
      </c>
      <c r="K24" s="141">
        <v>0</v>
      </c>
      <c r="L24" s="141">
        <v>0</v>
      </c>
    </row>
    <row r="25" spans="1:12" ht="20.25" customHeight="1" x14ac:dyDescent="0.25">
      <c r="A25" s="321" t="s">
        <v>102</v>
      </c>
      <c r="B25" s="227"/>
      <c r="C25" s="227"/>
      <c r="D25" s="227"/>
      <c r="E25" s="227"/>
      <c r="F25" s="227"/>
      <c r="G25" s="36" t="s">
        <v>21</v>
      </c>
      <c r="H25" s="35">
        <f>H26+H27</f>
        <v>0</v>
      </c>
      <c r="I25" s="141">
        <f t="shared" ref="I25:L25" si="4">I26+I27</f>
        <v>0</v>
      </c>
      <c r="J25" s="141">
        <f t="shared" si="4"/>
        <v>0</v>
      </c>
      <c r="K25" s="141">
        <f t="shared" si="4"/>
        <v>0</v>
      </c>
      <c r="L25" s="141">
        <f t="shared" si="4"/>
        <v>0</v>
      </c>
    </row>
    <row r="26" spans="1:12" ht="57" customHeight="1" x14ac:dyDescent="0.25">
      <c r="A26" s="321"/>
      <c r="B26" s="227"/>
      <c r="C26" s="227"/>
      <c r="D26" s="227"/>
      <c r="E26" s="227"/>
      <c r="F26" s="227"/>
      <c r="G26" s="36" t="s">
        <v>24</v>
      </c>
      <c r="H26" s="35">
        <v>0</v>
      </c>
      <c r="I26" s="35">
        <v>0</v>
      </c>
      <c r="J26" s="35">
        <v>0</v>
      </c>
      <c r="K26" s="141">
        <v>0</v>
      </c>
      <c r="L26" s="141">
        <v>0</v>
      </c>
    </row>
    <row r="27" spans="1:12" ht="51" x14ac:dyDescent="0.25">
      <c r="A27" s="321"/>
      <c r="B27" s="227"/>
      <c r="C27" s="227"/>
      <c r="D27" s="227"/>
      <c r="E27" s="227"/>
      <c r="F27" s="227"/>
      <c r="G27" s="143" t="s">
        <v>318</v>
      </c>
      <c r="H27" s="35">
        <v>0</v>
      </c>
      <c r="I27" s="35">
        <v>0</v>
      </c>
      <c r="J27" s="35">
        <v>0</v>
      </c>
      <c r="K27" s="141">
        <v>0</v>
      </c>
      <c r="L27" s="141">
        <v>0</v>
      </c>
    </row>
    <row r="28" spans="1:12" x14ac:dyDescent="0.25">
      <c r="A28" s="227"/>
      <c r="B28" s="227"/>
      <c r="C28" s="227"/>
      <c r="D28" s="227"/>
      <c r="E28" s="227"/>
      <c r="F28" s="227"/>
      <c r="G28" s="36" t="s">
        <v>122</v>
      </c>
      <c r="H28" s="35">
        <f>H29+H30</f>
        <v>368900</v>
      </c>
      <c r="I28" s="35">
        <f t="shared" ref="I28:L28" si="5">I29+I30</f>
        <v>181900</v>
      </c>
      <c r="J28" s="35">
        <f t="shared" si="5"/>
        <v>187000</v>
      </c>
      <c r="K28" s="141">
        <f t="shared" si="5"/>
        <v>0</v>
      </c>
      <c r="L28" s="141">
        <f t="shared" si="5"/>
        <v>0</v>
      </c>
    </row>
    <row r="29" spans="1:12" x14ac:dyDescent="0.25">
      <c r="A29" s="227"/>
      <c r="B29" s="227"/>
      <c r="C29" s="227"/>
      <c r="D29" s="227"/>
      <c r="E29" s="227"/>
      <c r="F29" s="227"/>
      <c r="G29" s="35"/>
      <c r="H29" s="35">
        <f>H20</f>
        <v>305080.3</v>
      </c>
      <c r="I29" s="35">
        <f t="shared" ref="I29:L29" si="6">I20</f>
        <v>150431.29999999999</v>
      </c>
      <c r="J29" s="35">
        <f t="shared" si="6"/>
        <v>154649</v>
      </c>
      <c r="K29" s="141">
        <f t="shared" si="6"/>
        <v>0</v>
      </c>
      <c r="L29" s="141">
        <f t="shared" si="6"/>
        <v>0</v>
      </c>
    </row>
    <row r="30" spans="1:12" x14ac:dyDescent="0.25">
      <c r="A30" s="227"/>
      <c r="B30" s="227"/>
      <c r="C30" s="227"/>
      <c r="D30" s="227"/>
      <c r="E30" s="227"/>
      <c r="F30" s="227"/>
      <c r="G30" s="35"/>
      <c r="H30" s="35">
        <f>H21</f>
        <v>63819.7</v>
      </c>
      <c r="I30" s="35">
        <f t="shared" ref="I30:L30" si="7">I21</f>
        <v>31468.7</v>
      </c>
      <c r="J30" s="35">
        <f t="shared" si="7"/>
        <v>32351</v>
      </c>
      <c r="K30" s="35">
        <f t="shared" si="7"/>
        <v>0</v>
      </c>
      <c r="L30" s="35">
        <f t="shared" si="7"/>
        <v>0</v>
      </c>
    </row>
  </sheetData>
  <mergeCells count="34">
    <mergeCell ref="L16:L17"/>
    <mergeCell ref="A22:A24"/>
    <mergeCell ref="B22:B24"/>
    <mergeCell ref="C22:C24"/>
    <mergeCell ref="D22:D24"/>
    <mergeCell ref="E22:E24"/>
    <mergeCell ref="F22:F24"/>
    <mergeCell ref="A16:A17"/>
    <mergeCell ref="B16:B17"/>
    <mergeCell ref="C16:C17"/>
    <mergeCell ref="D16:D17"/>
    <mergeCell ref="E16:E17"/>
    <mergeCell ref="F16:F17"/>
    <mergeCell ref="D25:D27"/>
    <mergeCell ref="E25:E27"/>
    <mergeCell ref="F25:F27"/>
    <mergeCell ref="G16:G17"/>
    <mergeCell ref="H16:K16"/>
    <mergeCell ref="A5:R5"/>
    <mergeCell ref="A6:L6"/>
    <mergeCell ref="A7:L7"/>
    <mergeCell ref="A28:F30"/>
    <mergeCell ref="A1:L1"/>
    <mergeCell ref="A2:L2"/>
    <mergeCell ref="A3:L3"/>
    <mergeCell ref="A19:A21"/>
    <mergeCell ref="B19:B21"/>
    <mergeCell ref="C19:C21"/>
    <mergeCell ref="D19:D21"/>
    <mergeCell ref="E19:E21"/>
    <mergeCell ref="F19:F21"/>
    <mergeCell ref="A25:A27"/>
    <mergeCell ref="B25:B27"/>
    <mergeCell ref="C25:C27"/>
  </mergeCells>
  <hyperlinks>
    <hyperlink ref="F16" r:id="rId1" display="consultantplus://offline/ref=6D47B5E2BE400C3F429808C81F2B613AC560C036D9F88548D2F820740E671CDC998E3A1EC2CB2B67P7U3O"/>
  </hyperlinks>
  <pageMargins left="0.51181102362204722" right="0.51181102362204722" top="0.74803149606299213" bottom="0.74803149606299213" header="0.31496062992125984" footer="0.31496062992125984"/>
  <pageSetup paperSize="9" scale="89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zoomScaleSheetLayoutView="100" workbookViewId="0">
      <selection activeCell="I18" sqref="I18"/>
    </sheetView>
  </sheetViews>
  <sheetFormatPr defaultRowHeight="15" x14ac:dyDescent="0.25"/>
  <cols>
    <col min="1" max="1" width="6.140625" customWidth="1"/>
    <col min="2" max="2" width="30.42578125" customWidth="1"/>
    <col min="3" max="3" width="56.140625" customWidth="1"/>
    <col min="4" max="4" width="13.42578125" customWidth="1"/>
    <col min="5" max="5" width="25.140625" customWidth="1"/>
    <col min="6" max="6" width="10.85546875" customWidth="1"/>
  </cols>
  <sheetData>
    <row r="1" spans="1:6" x14ac:dyDescent="0.25">
      <c r="A1" s="265" t="s">
        <v>125</v>
      </c>
      <c r="B1" s="265"/>
      <c r="C1" s="265"/>
      <c r="D1" s="265"/>
      <c r="E1" s="265"/>
      <c r="F1" s="265"/>
    </row>
    <row r="2" spans="1:6" x14ac:dyDescent="0.25">
      <c r="A2" s="265" t="s">
        <v>1</v>
      </c>
      <c r="B2" s="265"/>
      <c r="C2" s="265"/>
      <c r="D2" s="265"/>
      <c r="E2" s="265"/>
      <c r="F2" s="265"/>
    </row>
    <row r="3" spans="1:6" x14ac:dyDescent="0.25">
      <c r="A3" s="265" t="s">
        <v>197</v>
      </c>
      <c r="B3" s="265"/>
      <c r="C3" s="265"/>
      <c r="D3" s="265"/>
      <c r="E3" s="265"/>
      <c r="F3" s="265"/>
    </row>
    <row r="4" spans="1:6" ht="15.75" x14ac:dyDescent="0.25">
      <c r="A4" s="15"/>
    </row>
    <row r="5" spans="1:6" x14ac:dyDescent="0.25">
      <c r="A5" s="239" t="s">
        <v>131</v>
      </c>
      <c r="B5" s="239"/>
      <c r="C5" s="239"/>
      <c r="D5" s="239"/>
      <c r="E5" s="239"/>
      <c r="F5" s="239"/>
    </row>
    <row r="6" spans="1:6" ht="40.5" customHeight="1" x14ac:dyDescent="0.25">
      <c r="A6" s="323" t="s">
        <v>330</v>
      </c>
      <c r="B6" s="323"/>
      <c r="C6" s="323"/>
      <c r="D6" s="323"/>
      <c r="E6" s="323"/>
      <c r="F6" s="323"/>
    </row>
    <row r="7" spans="1:6" ht="38.25" x14ac:dyDescent="0.25">
      <c r="A7" s="39" t="s">
        <v>132</v>
      </c>
      <c r="B7" s="154" t="s">
        <v>133</v>
      </c>
      <c r="C7" s="154" t="s">
        <v>134</v>
      </c>
      <c r="D7" s="154" t="s">
        <v>4</v>
      </c>
      <c r="E7" s="165" t="s">
        <v>332</v>
      </c>
      <c r="F7" s="154" t="s">
        <v>135</v>
      </c>
    </row>
    <row r="8" spans="1:6" ht="25.5" customHeight="1" x14ac:dyDescent="0.25">
      <c r="A8" s="36"/>
      <c r="B8" s="225" t="s">
        <v>153</v>
      </c>
      <c r="C8" s="225"/>
      <c r="D8" s="225"/>
      <c r="E8" s="225"/>
      <c r="F8" s="225"/>
    </row>
    <row r="9" spans="1:6" ht="140.25" x14ac:dyDescent="0.25">
      <c r="A9" s="153">
        <v>1</v>
      </c>
      <c r="B9" s="153" t="s">
        <v>9</v>
      </c>
      <c r="C9" s="166" t="s">
        <v>139</v>
      </c>
      <c r="D9" s="153" t="s">
        <v>7</v>
      </c>
      <c r="E9" s="164"/>
      <c r="F9" s="153"/>
    </row>
    <row r="10" spans="1:6" ht="76.5" x14ac:dyDescent="0.25">
      <c r="A10" s="153">
        <v>2</v>
      </c>
      <c r="B10" s="153" t="s">
        <v>326</v>
      </c>
      <c r="C10" s="166" t="s">
        <v>328</v>
      </c>
      <c r="D10" s="153" t="s">
        <v>10</v>
      </c>
      <c r="E10" s="164" t="s">
        <v>333</v>
      </c>
      <c r="F10" s="153"/>
    </row>
    <row r="11" spans="1:6" ht="38.25" x14ac:dyDescent="0.25">
      <c r="A11" s="153">
        <v>3</v>
      </c>
      <c r="B11" s="153" t="s">
        <v>137</v>
      </c>
      <c r="C11" s="166" t="s">
        <v>327</v>
      </c>
      <c r="D11" s="153" t="s">
        <v>10</v>
      </c>
      <c r="E11" s="164" t="s">
        <v>331</v>
      </c>
      <c r="F11" s="153"/>
    </row>
    <row r="12" spans="1:6" ht="28.5" customHeight="1" x14ac:dyDescent="0.25">
      <c r="A12" s="246" t="s">
        <v>198</v>
      </c>
      <c r="B12" s="322"/>
      <c r="C12" s="322"/>
      <c r="D12" s="322"/>
      <c r="E12" s="322"/>
      <c r="F12" s="247"/>
    </row>
    <row r="13" spans="1:6" ht="76.5" x14ac:dyDescent="0.25">
      <c r="A13" s="153">
        <v>1</v>
      </c>
      <c r="B13" s="153" t="s">
        <v>161</v>
      </c>
      <c r="C13" s="166" t="s">
        <v>336</v>
      </c>
      <c r="D13" s="153" t="s">
        <v>7</v>
      </c>
      <c r="E13" s="164" t="s">
        <v>335</v>
      </c>
      <c r="F13" s="153"/>
    </row>
    <row r="14" spans="1:6" ht="216.75" x14ac:dyDescent="0.25">
      <c r="A14" s="153">
        <v>2</v>
      </c>
      <c r="B14" s="153" t="s">
        <v>162</v>
      </c>
      <c r="C14" s="166" t="s">
        <v>334</v>
      </c>
      <c r="D14" s="153" t="s">
        <v>338</v>
      </c>
      <c r="E14" s="164" t="s">
        <v>337</v>
      </c>
      <c r="F14" s="153"/>
    </row>
    <row r="15" spans="1:6" ht="25.5" customHeight="1" x14ac:dyDescent="0.25">
      <c r="A15" s="246" t="s">
        <v>199</v>
      </c>
      <c r="B15" s="322"/>
      <c r="C15" s="322"/>
      <c r="D15" s="322"/>
      <c r="E15" s="322"/>
      <c r="F15" s="247"/>
    </row>
    <row r="16" spans="1:6" ht="140.25" x14ac:dyDescent="0.25">
      <c r="A16" s="153">
        <v>1</v>
      </c>
      <c r="B16" s="153" t="s">
        <v>163</v>
      </c>
      <c r="C16" s="167" t="s">
        <v>339</v>
      </c>
      <c r="D16" s="167" t="s">
        <v>6</v>
      </c>
      <c r="E16" s="164" t="s">
        <v>340</v>
      </c>
      <c r="F16" s="153"/>
    </row>
    <row r="17" spans="1:6" ht="25.5" customHeight="1" x14ac:dyDescent="0.25">
      <c r="A17" s="246" t="s">
        <v>200</v>
      </c>
      <c r="B17" s="322"/>
      <c r="C17" s="322"/>
      <c r="D17" s="322"/>
      <c r="E17" s="322"/>
      <c r="F17" s="247"/>
    </row>
    <row r="18" spans="1:6" ht="178.5" x14ac:dyDescent="0.25">
      <c r="A18" s="153">
        <v>1</v>
      </c>
      <c r="B18" s="153" t="s">
        <v>173</v>
      </c>
      <c r="C18" s="166" t="s">
        <v>140</v>
      </c>
      <c r="D18" s="153" t="s">
        <v>7</v>
      </c>
      <c r="E18" s="164" t="s">
        <v>345</v>
      </c>
      <c r="F18" s="153"/>
    </row>
    <row r="19" spans="1:6" ht="51" x14ac:dyDescent="0.25">
      <c r="A19" s="153">
        <v>2</v>
      </c>
      <c r="B19" s="153" t="s">
        <v>174</v>
      </c>
      <c r="C19" s="166" t="s">
        <v>136</v>
      </c>
      <c r="D19" s="153" t="s">
        <v>10</v>
      </c>
      <c r="E19" s="164"/>
      <c r="F19" s="153"/>
    </row>
    <row r="20" spans="1:6" ht="64.5" customHeight="1" x14ac:dyDescent="0.25">
      <c r="A20" s="153">
        <v>3</v>
      </c>
      <c r="B20" s="153" t="s">
        <v>232</v>
      </c>
      <c r="C20" s="166" t="s">
        <v>341</v>
      </c>
      <c r="D20" s="153" t="s">
        <v>8</v>
      </c>
      <c r="E20" s="164" t="s">
        <v>342</v>
      </c>
      <c r="F20" s="153"/>
    </row>
    <row r="21" spans="1:6" ht="38.25" x14ac:dyDescent="0.25">
      <c r="A21" s="153">
        <v>4</v>
      </c>
      <c r="B21" s="153" t="s">
        <v>233</v>
      </c>
      <c r="C21" s="166" t="s">
        <v>343</v>
      </c>
      <c r="D21" s="153" t="s">
        <v>372</v>
      </c>
      <c r="E21" s="164" t="s">
        <v>344</v>
      </c>
      <c r="F21" s="153"/>
    </row>
    <row r="22" spans="1:6" ht="25.5" customHeight="1" x14ac:dyDescent="0.25">
      <c r="A22" s="246" t="s">
        <v>205</v>
      </c>
      <c r="B22" s="322"/>
      <c r="C22" s="322"/>
      <c r="D22" s="322"/>
      <c r="E22" s="322"/>
      <c r="F22" s="247"/>
    </row>
    <row r="23" spans="1:6" ht="191.25" x14ac:dyDescent="0.25">
      <c r="A23" s="153">
        <v>1</v>
      </c>
      <c r="B23" s="153" t="s">
        <v>171</v>
      </c>
      <c r="C23" s="166" t="s">
        <v>346</v>
      </c>
      <c r="D23" s="153" t="s">
        <v>10</v>
      </c>
      <c r="E23" s="164" t="s">
        <v>347</v>
      </c>
      <c r="F23" s="153"/>
    </row>
    <row r="24" spans="1:6" ht="280.5" x14ac:dyDescent="0.25">
      <c r="A24" s="153">
        <v>2</v>
      </c>
      <c r="B24" s="153" t="s">
        <v>172</v>
      </c>
      <c r="C24" s="166" t="s">
        <v>348</v>
      </c>
      <c r="D24" s="153" t="s">
        <v>10</v>
      </c>
      <c r="E24" s="164" t="s">
        <v>349</v>
      </c>
      <c r="F24" s="153"/>
    </row>
    <row r="25" spans="1:6" ht="216.75" x14ac:dyDescent="0.25">
      <c r="A25" s="153">
        <v>3</v>
      </c>
      <c r="B25" s="153" t="s">
        <v>170</v>
      </c>
      <c r="C25" s="166" t="s">
        <v>350</v>
      </c>
      <c r="D25" s="153" t="s">
        <v>6</v>
      </c>
      <c r="E25" s="164" t="s">
        <v>351</v>
      </c>
      <c r="F25" s="153"/>
    </row>
    <row r="26" spans="1:6" ht="25.5" customHeight="1" x14ac:dyDescent="0.25">
      <c r="A26" s="246" t="s">
        <v>206</v>
      </c>
      <c r="B26" s="322"/>
      <c r="C26" s="322"/>
      <c r="D26" s="322"/>
      <c r="E26" s="322"/>
      <c r="F26" s="247"/>
    </row>
    <row r="27" spans="1:6" ht="140.25" x14ac:dyDescent="0.25">
      <c r="A27" s="153">
        <v>1</v>
      </c>
      <c r="B27" s="153" t="s">
        <v>177</v>
      </c>
      <c r="C27" s="166" t="s">
        <v>352</v>
      </c>
      <c r="D27" s="153" t="s">
        <v>10</v>
      </c>
      <c r="E27" s="164" t="s">
        <v>353</v>
      </c>
      <c r="F27" s="153"/>
    </row>
    <row r="28" spans="1:6" ht="25.5" customHeight="1" x14ac:dyDescent="0.25">
      <c r="A28" s="246" t="s">
        <v>292</v>
      </c>
      <c r="B28" s="322"/>
      <c r="C28" s="322"/>
      <c r="D28" s="322"/>
      <c r="E28" s="322"/>
      <c r="F28" s="247"/>
    </row>
    <row r="29" spans="1:6" ht="306" x14ac:dyDescent="0.25">
      <c r="A29" s="153">
        <v>1</v>
      </c>
      <c r="B29" s="153" t="s">
        <v>179</v>
      </c>
      <c r="C29" s="153" t="s">
        <v>354</v>
      </c>
      <c r="D29" s="153" t="s">
        <v>7</v>
      </c>
      <c r="E29" s="164" t="s">
        <v>355</v>
      </c>
      <c r="F29" s="153"/>
    </row>
    <row r="30" spans="1:6" ht="306" x14ac:dyDescent="0.25">
      <c r="A30" s="153">
        <v>2</v>
      </c>
      <c r="B30" s="153" t="s">
        <v>180</v>
      </c>
      <c r="C30" s="153" t="s">
        <v>356</v>
      </c>
      <c r="D30" s="153" t="s">
        <v>7</v>
      </c>
      <c r="E30" s="164" t="s">
        <v>357</v>
      </c>
      <c r="F30" s="153"/>
    </row>
    <row r="31" spans="1:6" ht="102" x14ac:dyDescent="0.25">
      <c r="A31" s="153">
        <v>3</v>
      </c>
      <c r="B31" s="153" t="s">
        <v>208</v>
      </c>
      <c r="C31" s="153" t="s">
        <v>329</v>
      </c>
      <c r="D31" s="153" t="s">
        <v>7</v>
      </c>
      <c r="E31" s="164" t="s">
        <v>358</v>
      </c>
      <c r="F31" s="153"/>
    </row>
    <row r="32" spans="1:6" x14ac:dyDescent="0.25">
      <c r="A32" s="26"/>
      <c r="B32" s="26"/>
      <c r="C32" s="26"/>
      <c r="D32" s="26"/>
      <c r="E32" s="26"/>
      <c r="F32" s="26"/>
    </row>
    <row r="33" spans="1:1" ht="15.75" x14ac:dyDescent="0.25">
      <c r="A33" s="11"/>
    </row>
    <row r="34" spans="1:1" x14ac:dyDescent="0.25">
      <c r="A34" s="27"/>
    </row>
  </sheetData>
  <mergeCells count="12">
    <mergeCell ref="A1:F1"/>
    <mergeCell ref="A2:F2"/>
    <mergeCell ref="A3:F3"/>
    <mergeCell ref="A5:F5"/>
    <mergeCell ref="A6:F6"/>
    <mergeCell ref="A17:F17"/>
    <mergeCell ref="A22:F22"/>
    <mergeCell ref="A26:F26"/>
    <mergeCell ref="A28:F28"/>
    <mergeCell ref="B8:F8"/>
    <mergeCell ref="A12:F12"/>
    <mergeCell ref="A15:F15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22" zoomScaleNormal="100" workbookViewId="0">
      <selection activeCell="D36" sqref="D36"/>
    </sheetView>
  </sheetViews>
  <sheetFormatPr defaultRowHeight="12.75" x14ac:dyDescent="0.2"/>
  <cols>
    <col min="1" max="1" width="21.28515625" style="74" customWidth="1"/>
    <col min="2" max="2" width="15.42578125" style="74" customWidth="1"/>
    <col min="3" max="3" width="14.28515625" style="74" customWidth="1"/>
    <col min="4" max="4" width="78.7109375" style="74" customWidth="1"/>
    <col min="5" max="5" width="33.42578125" style="74" customWidth="1"/>
    <col min="6" max="6" width="15.28515625" style="74" customWidth="1"/>
    <col min="7" max="7" width="12" style="74" customWidth="1"/>
    <col min="8" max="11" width="12.42578125" style="74" customWidth="1"/>
    <col min="12" max="12" width="13.140625" style="74" customWidth="1"/>
    <col min="13" max="256" width="9.140625" style="74"/>
    <col min="257" max="257" width="24.85546875" style="74" customWidth="1"/>
    <col min="258" max="258" width="14.140625" style="74" customWidth="1"/>
    <col min="259" max="259" width="14.28515625" style="74" customWidth="1"/>
    <col min="260" max="260" width="69.7109375" style="74" customWidth="1"/>
    <col min="261" max="261" width="17.140625" style="74" customWidth="1"/>
    <col min="262" max="262" width="15.5703125" style="74" customWidth="1"/>
    <col min="263" max="267" width="14.140625" style="74" customWidth="1"/>
    <col min="268" max="268" width="3.140625" style="74" customWidth="1"/>
    <col min="269" max="512" width="9.140625" style="74"/>
    <col min="513" max="513" width="24.85546875" style="74" customWidth="1"/>
    <col min="514" max="514" width="14.140625" style="74" customWidth="1"/>
    <col min="515" max="515" width="14.28515625" style="74" customWidth="1"/>
    <col min="516" max="516" width="69.7109375" style="74" customWidth="1"/>
    <col min="517" max="517" width="17.140625" style="74" customWidth="1"/>
    <col min="518" max="518" width="15.5703125" style="74" customWidth="1"/>
    <col min="519" max="523" width="14.140625" style="74" customWidth="1"/>
    <col min="524" max="524" width="3.140625" style="74" customWidth="1"/>
    <col min="525" max="768" width="9.140625" style="74"/>
    <col min="769" max="769" width="24.85546875" style="74" customWidth="1"/>
    <col min="770" max="770" width="14.140625" style="74" customWidth="1"/>
    <col min="771" max="771" width="14.28515625" style="74" customWidth="1"/>
    <col min="772" max="772" width="69.7109375" style="74" customWidth="1"/>
    <col min="773" max="773" width="17.140625" style="74" customWidth="1"/>
    <col min="774" max="774" width="15.5703125" style="74" customWidth="1"/>
    <col min="775" max="779" width="14.140625" style="74" customWidth="1"/>
    <col min="780" max="780" width="3.140625" style="74" customWidth="1"/>
    <col min="781" max="1024" width="9.140625" style="74"/>
    <col min="1025" max="1025" width="24.85546875" style="74" customWidth="1"/>
    <col min="1026" max="1026" width="14.140625" style="74" customWidth="1"/>
    <col min="1027" max="1027" width="14.28515625" style="74" customWidth="1"/>
    <col min="1028" max="1028" width="69.7109375" style="74" customWidth="1"/>
    <col min="1029" max="1029" width="17.140625" style="74" customWidth="1"/>
    <col min="1030" max="1030" width="15.5703125" style="74" customWidth="1"/>
    <col min="1031" max="1035" width="14.140625" style="74" customWidth="1"/>
    <col min="1036" max="1036" width="3.140625" style="74" customWidth="1"/>
    <col min="1037" max="1280" width="9.140625" style="74"/>
    <col min="1281" max="1281" width="24.85546875" style="74" customWidth="1"/>
    <col min="1282" max="1282" width="14.140625" style="74" customWidth="1"/>
    <col min="1283" max="1283" width="14.28515625" style="74" customWidth="1"/>
    <col min="1284" max="1284" width="69.7109375" style="74" customWidth="1"/>
    <col min="1285" max="1285" width="17.140625" style="74" customWidth="1"/>
    <col min="1286" max="1286" width="15.5703125" style="74" customWidth="1"/>
    <col min="1287" max="1291" width="14.140625" style="74" customWidth="1"/>
    <col min="1292" max="1292" width="3.140625" style="74" customWidth="1"/>
    <col min="1293" max="1536" width="9.140625" style="74"/>
    <col min="1537" max="1537" width="24.85546875" style="74" customWidth="1"/>
    <col min="1538" max="1538" width="14.140625" style="74" customWidth="1"/>
    <col min="1539" max="1539" width="14.28515625" style="74" customWidth="1"/>
    <col min="1540" max="1540" width="69.7109375" style="74" customWidth="1"/>
    <col min="1541" max="1541" width="17.140625" style="74" customWidth="1"/>
    <col min="1542" max="1542" width="15.5703125" style="74" customWidth="1"/>
    <col min="1543" max="1547" width="14.140625" style="74" customWidth="1"/>
    <col min="1548" max="1548" width="3.140625" style="74" customWidth="1"/>
    <col min="1549" max="1792" width="9.140625" style="74"/>
    <col min="1793" max="1793" width="24.85546875" style="74" customWidth="1"/>
    <col min="1794" max="1794" width="14.140625" style="74" customWidth="1"/>
    <col min="1795" max="1795" width="14.28515625" style="74" customWidth="1"/>
    <col min="1796" max="1796" width="69.7109375" style="74" customWidth="1"/>
    <col min="1797" max="1797" width="17.140625" style="74" customWidth="1"/>
    <col min="1798" max="1798" width="15.5703125" style="74" customWidth="1"/>
    <col min="1799" max="1803" width="14.140625" style="74" customWidth="1"/>
    <col min="1804" max="1804" width="3.140625" style="74" customWidth="1"/>
    <col min="1805" max="2048" width="9.140625" style="74"/>
    <col min="2049" max="2049" width="24.85546875" style="74" customWidth="1"/>
    <col min="2050" max="2050" width="14.140625" style="74" customWidth="1"/>
    <col min="2051" max="2051" width="14.28515625" style="74" customWidth="1"/>
    <col min="2052" max="2052" width="69.7109375" style="74" customWidth="1"/>
    <col min="2053" max="2053" width="17.140625" style="74" customWidth="1"/>
    <col min="2054" max="2054" width="15.5703125" style="74" customWidth="1"/>
    <col min="2055" max="2059" width="14.140625" style="74" customWidth="1"/>
    <col min="2060" max="2060" width="3.140625" style="74" customWidth="1"/>
    <col min="2061" max="2304" width="9.140625" style="74"/>
    <col min="2305" max="2305" width="24.85546875" style="74" customWidth="1"/>
    <col min="2306" max="2306" width="14.140625" style="74" customWidth="1"/>
    <col min="2307" max="2307" width="14.28515625" style="74" customWidth="1"/>
    <col min="2308" max="2308" width="69.7109375" style="74" customWidth="1"/>
    <col min="2309" max="2309" width="17.140625" style="74" customWidth="1"/>
    <col min="2310" max="2310" width="15.5703125" style="74" customWidth="1"/>
    <col min="2311" max="2315" width="14.140625" style="74" customWidth="1"/>
    <col min="2316" max="2316" width="3.140625" style="74" customWidth="1"/>
    <col min="2317" max="2560" width="9.140625" style="74"/>
    <col min="2561" max="2561" width="24.85546875" style="74" customWidth="1"/>
    <col min="2562" max="2562" width="14.140625" style="74" customWidth="1"/>
    <col min="2563" max="2563" width="14.28515625" style="74" customWidth="1"/>
    <col min="2564" max="2564" width="69.7109375" style="74" customWidth="1"/>
    <col min="2565" max="2565" width="17.140625" style="74" customWidth="1"/>
    <col min="2566" max="2566" width="15.5703125" style="74" customWidth="1"/>
    <col min="2567" max="2571" width="14.140625" style="74" customWidth="1"/>
    <col min="2572" max="2572" width="3.140625" style="74" customWidth="1"/>
    <col min="2573" max="2816" width="9.140625" style="74"/>
    <col min="2817" max="2817" width="24.85546875" style="74" customWidth="1"/>
    <col min="2818" max="2818" width="14.140625" style="74" customWidth="1"/>
    <col min="2819" max="2819" width="14.28515625" style="74" customWidth="1"/>
    <col min="2820" max="2820" width="69.7109375" style="74" customWidth="1"/>
    <col min="2821" max="2821" width="17.140625" style="74" customWidth="1"/>
    <col min="2822" max="2822" width="15.5703125" style="74" customWidth="1"/>
    <col min="2823" max="2827" width="14.140625" style="74" customWidth="1"/>
    <col min="2828" max="2828" width="3.140625" style="74" customWidth="1"/>
    <col min="2829" max="3072" width="9.140625" style="74"/>
    <col min="3073" max="3073" width="24.85546875" style="74" customWidth="1"/>
    <col min="3074" max="3074" width="14.140625" style="74" customWidth="1"/>
    <col min="3075" max="3075" width="14.28515625" style="74" customWidth="1"/>
    <col min="3076" max="3076" width="69.7109375" style="74" customWidth="1"/>
    <col min="3077" max="3077" width="17.140625" style="74" customWidth="1"/>
    <col min="3078" max="3078" width="15.5703125" style="74" customWidth="1"/>
    <col min="3079" max="3083" width="14.140625" style="74" customWidth="1"/>
    <col min="3084" max="3084" width="3.140625" style="74" customWidth="1"/>
    <col min="3085" max="3328" width="9.140625" style="74"/>
    <col min="3329" max="3329" width="24.85546875" style="74" customWidth="1"/>
    <col min="3330" max="3330" width="14.140625" style="74" customWidth="1"/>
    <col min="3331" max="3331" width="14.28515625" style="74" customWidth="1"/>
    <col min="3332" max="3332" width="69.7109375" style="74" customWidth="1"/>
    <col min="3333" max="3333" width="17.140625" style="74" customWidth="1"/>
    <col min="3334" max="3334" width="15.5703125" style="74" customWidth="1"/>
    <col min="3335" max="3339" width="14.140625" style="74" customWidth="1"/>
    <col min="3340" max="3340" width="3.140625" style="74" customWidth="1"/>
    <col min="3341" max="3584" width="9.140625" style="74"/>
    <col min="3585" max="3585" width="24.85546875" style="74" customWidth="1"/>
    <col min="3586" max="3586" width="14.140625" style="74" customWidth="1"/>
    <col min="3587" max="3587" width="14.28515625" style="74" customWidth="1"/>
    <col min="3588" max="3588" width="69.7109375" style="74" customWidth="1"/>
    <col min="3589" max="3589" width="17.140625" style="74" customWidth="1"/>
    <col min="3590" max="3590" width="15.5703125" style="74" customWidth="1"/>
    <col min="3591" max="3595" width="14.140625" style="74" customWidth="1"/>
    <col min="3596" max="3596" width="3.140625" style="74" customWidth="1"/>
    <col min="3597" max="3840" width="9.140625" style="74"/>
    <col min="3841" max="3841" width="24.85546875" style="74" customWidth="1"/>
    <col min="3842" max="3842" width="14.140625" style="74" customWidth="1"/>
    <col min="3843" max="3843" width="14.28515625" style="74" customWidth="1"/>
    <col min="3844" max="3844" width="69.7109375" style="74" customWidth="1"/>
    <col min="3845" max="3845" width="17.140625" style="74" customWidth="1"/>
    <col min="3846" max="3846" width="15.5703125" style="74" customWidth="1"/>
    <col min="3847" max="3851" width="14.140625" style="74" customWidth="1"/>
    <col min="3852" max="3852" width="3.140625" style="74" customWidth="1"/>
    <col min="3853" max="4096" width="9.140625" style="74"/>
    <col min="4097" max="4097" width="24.85546875" style="74" customWidth="1"/>
    <col min="4098" max="4098" width="14.140625" style="74" customWidth="1"/>
    <col min="4099" max="4099" width="14.28515625" style="74" customWidth="1"/>
    <col min="4100" max="4100" width="69.7109375" style="74" customWidth="1"/>
    <col min="4101" max="4101" width="17.140625" style="74" customWidth="1"/>
    <col min="4102" max="4102" width="15.5703125" style="74" customWidth="1"/>
    <col min="4103" max="4107" width="14.140625" style="74" customWidth="1"/>
    <col min="4108" max="4108" width="3.140625" style="74" customWidth="1"/>
    <col min="4109" max="4352" width="9.140625" style="74"/>
    <col min="4353" max="4353" width="24.85546875" style="74" customWidth="1"/>
    <col min="4354" max="4354" width="14.140625" style="74" customWidth="1"/>
    <col min="4355" max="4355" width="14.28515625" style="74" customWidth="1"/>
    <col min="4356" max="4356" width="69.7109375" style="74" customWidth="1"/>
    <col min="4357" max="4357" width="17.140625" style="74" customWidth="1"/>
    <col min="4358" max="4358" width="15.5703125" style="74" customWidth="1"/>
    <col min="4359" max="4363" width="14.140625" style="74" customWidth="1"/>
    <col min="4364" max="4364" width="3.140625" style="74" customWidth="1"/>
    <col min="4365" max="4608" width="9.140625" style="74"/>
    <col min="4609" max="4609" width="24.85546875" style="74" customWidth="1"/>
    <col min="4610" max="4610" width="14.140625" style="74" customWidth="1"/>
    <col min="4611" max="4611" width="14.28515625" style="74" customWidth="1"/>
    <col min="4612" max="4612" width="69.7109375" style="74" customWidth="1"/>
    <col min="4613" max="4613" width="17.140625" style="74" customWidth="1"/>
    <col min="4614" max="4614" width="15.5703125" style="74" customWidth="1"/>
    <col min="4615" max="4619" width="14.140625" style="74" customWidth="1"/>
    <col min="4620" max="4620" width="3.140625" style="74" customWidth="1"/>
    <col min="4621" max="4864" width="9.140625" style="74"/>
    <col min="4865" max="4865" width="24.85546875" style="74" customWidth="1"/>
    <col min="4866" max="4866" width="14.140625" style="74" customWidth="1"/>
    <col min="4867" max="4867" width="14.28515625" style="74" customWidth="1"/>
    <col min="4868" max="4868" width="69.7109375" style="74" customWidth="1"/>
    <col min="4869" max="4869" width="17.140625" style="74" customWidth="1"/>
    <col min="4870" max="4870" width="15.5703125" style="74" customWidth="1"/>
    <col min="4871" max="4875" width="14.140625" style="74" customWidth="1"/>
    <col min="4876" max="4876" width="3.140625" style="74" customWidth="1"/>
    <col min="4877" max="5120" width="9.140625" style="74"/>
    <col min="5121" max="5121" width="24.85546875" style="74" customWidth="1"/>
    <col min="5122" max="5122" width="14.140625" style="74" customWidth="1"/>
    <col min="5123" max="5123" width="14.28515625" style="74" customWidth="1"/>
    <col min="5124" max="5124" width="69.7109375" style="74" customWidth="1"/>
    <col min="5125" max="5125" width="17.140625" style="74" customWidth="1"/>
    <col min="5126" max="5126" width="15.5703125" style="74" customWidth="1"/>
    <col min="5127" max="5131" width="14.140625" style="74" customWidth="1"/>
    <col min="5132" max="5132" width="3.140625" style="74" customWidth="1"/>
    <col min="5133" max="5376" width="9.140625" style="74"/>
    <col min="5377" max="5377" width="24.85546875" style="74" customWidth="1"/>
    <col min="5378" max="5378" width="14.140625" style="74" customWidth="1"/>
    <col min="5379" max="5379" width="14.28515625" style="74" customWidth="1"/>
    <col min="5380" max="5380" width="69.7109375" style="74" customWidth="1"/>
    <col min="5381" max="5381" width="17.140625" style="74" customWidth="1"/>
    <col min="5382" max="5382" width="15.5703125" style="74" customWidth="1"/>
    <col min="5383" max="5387" width="14.140625" style="74" customWidth="1"/>
    <col min="5388" max="5388" width="3.140625" style="74" customWidth="1"/>
    <col min="5389" max="5632" width="9.140625" style="74"/>
    <col min="5633" max="5633" width="24.85546875" style="74" customWidth="1"/>
    <col min="5634" max="5634" width="14.140625" style="74" customWidth="1"/>
    <col min="5635" max="5635" width="14.28515625" style="74" customWidth="1"/>
    <col min="5636" max="5636" width="69.7109375" style="74" customWidth="1"/>
    <col min="5637" max="5637" width="17.140625" style="74" customWidth="1"/>
    <col min="5638" max="5638" width="15.5703125" style="74" customWidth="1"/>
    <col min="5639" max="5643" width="14.140625" style="74" customWidth="1"/>
    <col min="5644" max="5644" width="3.140625" style="74" customWidth="1"/>
    <col min="5645" max="5888" width="9.140625" style="74"/>
    <col min="5889" max="5889" width="24.85546875" style="74" customWidth="1"/>
    <col min="5890" max="5890" width="14.140625" style="74" customWidth="1"/>
    <col min="5891" max="5891" width="14.28515625" style="74" customWidth="1"/>
    <col min="5892" max="5892" width="69.7109375" style="74" customWidth="1"/>
    <col min="5893" max="5893" width="17.140625" style="74" customWidth="1"/>
    <col min="5894" max="5894" width="15.5703125" style="74" customWidth="1"/>
    <col min="5895" max="5899" width="14.140625" style="74" customWidth="1"/>
    <col min="5900" max="5900" width="3.140625" style="74" customWidth="1"/>
    <col min="5901" max="6144" width="9.140625" style="74"/>
    <col min="6145" max="6145" width="24.85546875" style="74" customWidth="1"/>
    <col min="6146" max="6146" width="14.140625" style="74" customWidth="1"/>
    <col min="6147" max="6147" width="14.28515625" style="74" customWidth="1"/>
    <col min="6148" max="6148" width="69.7109375" style="74" customWidth="1"/>
    <col min="6149" max="6149" width="17.140625" style="74" customWidth="1"/>
    <col min="6150" max="6150" width="15.5703125" style="74" customWidth="1"/>
    <col min="6151" max="6155" width="14.140625" style="74" customWidth="1"/>
    <col min="6156" max="6156" width="3.140625" style="74" customWidth="1"/>
    <col min="6157" max="6400" width="9.140625" style="74"/>
    <col min="6401" max="6401" width="24.85546875" style="74" customWidth="1"/>
    <col min="6402" max="6402" width="14.140625" style="74" customWidth="1"/>
    <col min="6403" max="6403" width="14.28515625" style="74" customWidth="1"/>
    <col min="6404" max="6404" width="69.7109375" style="74" customWidth="1"/>
    <col min="6405" max="6405" width="17.140625" style="74" customWidth="1"/>
    <col min="6406" max="6406" width="15.5703125" style="74" customWidth="1"/>
    <col min="6407" max="6411" width="14.140625" style="74" customWidth="1"/>
    <col min="6412" max="6412" width="3.140625" style="74" customWidth="1"/>
    <col min="6413" max="6656" width="9.140625" style="74"/>
    <col min="6657" max="6657" width="24.85546875" style="74" customWidth="1"/>
    <col min="6658" max="6658" width="14.140625" style="74" customWidth="1"/>
    <col min="6659" max="6659" width="14.28515625" style="74" customWidth="1"/>
    <col min="6660" max="6660" width="69.7109375" style="74" customWidth="1"/>
    <col min="6661" max="6661" width="17.140625" style="74" customWidth="1"/>
    <col min="6662" max="6662" width="15.5703125" style="74" customWidth="1"/>
    <col min="6663" max="6667" width="14.140625" style="74" customWidth="1"/>
    <col min="6668" max="6668" width="3.140625" style="74" customWidth="1"/>
    <col min="6669" max="6912" width="9.140625" style="74"/>
    <col min="6913" max="6913" width="24.85546875" style="74" customWidth="1"/>
    <col min="6914" max="6914" width="14.140625" style="74" customWidth="1"/>
    <col min="6915" max="6915" width="14.28515625" style="74" customWidth="1"/>
    <col min="6916" max="6916" width="69.7109375" style="74" customWidth="1"/>
    <col min="6917" max="6917" width="17.140625" style="74" customWidth="1"/>
    <col min="6918" max="6918" width="15.5703125" style="74" customWidth="1"/>
    <col min="6919" max="6923" width="14.140625" style="74" customWidth="1"/>
    <col min="6924" max="6924" width="3.140625" style="74" customWidth="1"/>
    <col min="6925" max="7168" width="9.140625" style="74"/>
    <col min="7169" max="7169" width="24.85546875" style="74" customWidth="1"/>
    <col min="7170" max="7170" width="14.140625" style="74" customWidth="1"/>
    <col min="7171" max="7171" width="14.28515625" style="74" customWidth="1"/>
    <col min="7172" max="7172" width="69.7109375" style="74" customWidth="1"/>
    <col min="7173" max="7173" width="17.140625" style="74" customWidth="1"/>
    <col min="7174" max="7174" width="15.5703125" style="74" customWidth="1"/>
    <col min="7175" max="7179" width="14.140625" style="74" customWidth="1"/>
    <col min="7180" max="7180" width="3.140625" style="74" customWidth="1"/>
    <col min="7181" max="7424" width="9.140625" style="74"/>
    <col min="7425" max="7425" width="24.85546875" style="74" customWidth="1"/>
    <col min="7426" max="7426" width="14.140625" style="74" customWidth="1"/>
    <col min="7427" max="7427" width="14.28515625" style="74" customWidth="1"/>
    <col min="7428" max="7428" width="69.7109375" style="74" customWidth="1"/>
    <col min="7429" max="7429" width="17.140625" style="74" customWidth="1"/>
    <col min="7430" max="7430" width="15.5703125" style="74" customWidth="1"/>
    <col min="7431" max="7435" width="14.140625" style="74" customWidth="1"/>
    <col min="7436" max="7436" width="3.140625" style="74" customWidth="1"/>
    <col min="7437" max="7680" width="9.140625" style="74"/>
    <col min="7681" max="7681" width="24.85546875" style="74" customWidth="1"/>
    <col min="7682" max="7682" width="14.140625" style="74" customWidth="1"/>
    <col min="7683" max="7683" width="14.28515625" style="74" customWidth="1"/>
    <col min="7684" max="7684" width="69.7109375" style="74" customWidth="1"/>
    <col min="7685" max="7685" width="17.140625" style="74" customWidth="1"/>
    <col min="7686" max="7686" width="15.5703125" style="74" customWidth="1"/>
    <col min="7687" max="7691" width="14.140625" style="74" customWidth="1"/>
    <col min="7692" max="7692" width="3.140625" style="74" customWidth="1"/>
    <col min="7693" max="7936" width="9.140625" style="74"/>
    <col min="7937" max="7937" width="24.85546875" style="74" customWidth="1"/>
    <col min="7938" max="7938" width="14.140625" style="74" customWidth="1"/>
    <col min="7939" max="7939" width="14.28515625" style="74" customWidth="1"/>
    <col min="7940" max="7940" width="69.7109375" style="74" customWidth="1"/>
    <col min="7941" max="7941" width="17.140625" style="74" customWidth="1"/>
    <col min="7942" max="7942" width="15.5703125" style="74" customWidth="1"/>
    <col min="7943" max="7947" width="14.140625" style="74" customWidth="1"/>
    <col min="7948" max="7948" width="3.140625" style="74" customWidth="1"/>
    <col min="7949" max="8192" width="9.140625" style="74"/>
    <col min="8193" max="8193" width="24.85546875" style="74" customWidth="1"/>
    <col min="8194" max="8194" width="14.140625" style="74" customWidth="1"/>
    <col min="8195" max="8195" width="14.28515625" style="74" customWidth="1"/>
    <col min="8196" max="8196" width="69.7109375" style="74" customWidth="1"/>
    <col min="8197" max="8197" width="17.140625" style="74" customWidth="1"/>
    <col min="8198" max="8198" width="15.5703125" style="74" customWidth="1"/>
    <col min="8199" max="8203" width="14.140625" style="74" customWidth="1"/>
    <col min="8204" max="8204" width="3.140625" style="74" customWidth="1"/>
    <col min="8205" max="8448" width="9.140625" style="74"/>
    <col min="8449" max="8449" width="24.85546875" style="74" customWidth="1"/>
    <col min="8450" max="8450" width="14.140625" style="74" customWidth="1"/>
    <col min="8451" max="8451" width="14.28515625" style="74" customWidth="1"/>
    <col min="8452" max="8452" width="69.7109375" style="74" customWidth="1"/>
    <col min="8453" max="8453" width="17.140625" style="74" customWidth="1"/>
    <col min="8454" max="8454" width="15.5703125" style="74" customWidth="1"/>
    <col min="8455" max="8459" width="14.140625" style="74" customWidth="1"/>
    <col min="8460" max="8460" width="3.140625" style="74" customWidth="1"/>
    <col min="8461" max="8704" width="9.140625" style="74"/>
    <col min="8705" max="8705" width="24.85546875" style="74" customWidth="1"/>
    <col min="8706" max="8706" width="14.140625" style="74" customWidth="1"/>
    <col min="8707" max="8707" width="14.28515625" style="74" customWidth="1"/>
    <col min="8708" max="8708" width="69.7109375" style="74" customWidth="1"/>
    <col min="8709" max="8709" width="17.140625" style="74" customWidth="1"/>
    <col min="8710" max="8710" width="15.5703125" style="74" customWidth="1"/>
    <col min="8711" max="8715" width="14.140625" style="74" customWidth="1"/>
    <col min="8716" max="8716" width="3.140625" style="74" customWidth="1"/>
    <col min="8717" max="8960" width="9.140625" style="74"/>
    <col min="8961" max="8961" width="24.85546875" style="74" customWidth="1"/>
    <col min="8962" max="8962" width="14.140625" style="74" customWidth="1"/>
    <col min="8963" max="8963" width="14.28515625" style="74" customWidth="1"/>
    <col min="8964" max="8964" width="69.7109375" style="74" customWidth="1"/>
    <col min="8965" max="8965" width="17.140625" style="74" customWidth="1"/>
    <col min="8966" max="8966" width="15.5703125" style="74" customWidth="1"/>
    <col min="8967" max="8971" width="14.140625" style="74" customWidth="1"/>
    <col min="8972" max="8972" width="3.140625" style="74" customWidth="1"/>
    <col min="8973" max="9216" width="9.140625" style="74"/>
    <col min="9217" max="9217" width="24.85546875" style="74" customWidth="1"/>
    <col min="9218" max="9218" width="14.140625" style="74" customWidth="1"/>
    <col min="9219" max="9219" width="14.28515625" style="74" customWidth="1"/>
    <col min="9220" max="9220" width="69.7109375" style="74" customWidth="1"/>
    <col min="9221" max="9221" width="17.140625" style="74" customWidth="1"/>
    <col min="9222" max="9222" width="15.5703125" style="74" customWidth="1"/>
    <col min="9223" max="9227" width="14.140625" style="74" customWidth="1"/>
    <col min="9228" max="9228" width="3.140625" style="74" customWidth="1"/>
    <col min="9229" max="9472" width="9.140625" style="74"/>
    <col min="9473" max="9473" width="24.85546875" style="74" customWidth="1"/>
    <col min="9474" max="9474" width="14.140625" style="74" customWidth="1"/>
    <col min="9475" max="9475" width="14.28515625" style="74" customWidth="1"/>
    <col min="9476" max="9476" width="69.7109375" style="74" customWidth="1"/>
    <col min="9477" max="9477" width="17.140625" style="74" customWidth="1"/>
    <col min="9478" max="9478" width="15.5703125" style="74" customWidth="1"/>
    <col min="9479" max="9483" width="14.140625" style="74" customWidth="1"/>
    <col min="9484" max="9484" width="3.140625" style="74" customWidth="1"/>
    <col min="9485" max="9728" width="9.140625" style="74"/>
    <col min="9729" max="9729" width="24.85546875" style="74" customWidth="1"/>
    <col min="9730" max="9730" width="14.140625" style="74" customWidth="1"/>
    <col min="9731" max="9731" width="14.28515625" style="74" customWidth="1"/>
    <col min="9732" max="9732" width="69.7109375" style="74" customWidth="1"/>
    <col min="9733" max="9733" width="17.140625" style="74" customWidth="1"/>
    <col min="9734" max="9734" width="15.5703125" style="74" customWidth="1"/>
    <col min="9735" max="9739" width="14.140625" style="74" customWidth="1"/>
    <col min="9740" max="9740" width="3.140625" style="74" customWidth="1"/>
    <col min="9741" max="9984" width="9.140625" style="74"/>
    <col min="9985" max="9985" width="24.85546875" style="74" customWidth="1"/>
    <col min="9986" max="9986" width="14.140625" style="74" customWidth="1"/>
    <col min="9987" max="9987" width="14.28515625" style="74" customWidth="1"/>
    <col min="9988" max="9988" width="69.7109375" style="74" customWidth="1"/>
    <col min="9989" max="9989" width="17.140625" style="74" customWidth="1"/>
    <col min="9990" max="9990" width="15.5703125" style="74" customWidth="1"/>
    <col min="9991" max="9995" width="14.140625" style="74" customWidth="1"/>
    <col min="9996" max="9996" width="3.140625" style="74" customWidth="1"/>
    <col min="9997" max="10240" width="9.140625" style="74"/>
    <col min="10241" max="10241" width="24.85546875" style="74" customWidth="1"/>
    <col min="10242" max="10242" width="14.140625" style="74" customWidth="1"/>
    <col min="10243" max="10243" width="14.28515625" style="74" customWidth="1"/>
    <col min="10244" max="10244" width="69.7109375" style="74" customWidth="1"/>
    <col min="10245" max="10245" width="17.140625" style="74" customWidth="1"/>
    <col min="10246" max="10246" width="15.5703125" style="74" customWidth="1"/>
    <col min="10247" max="10251" width="14.140625" style="74" customWidth="1"/>
    <col min="10252" max="10252" width="3.140625" style="74" customWidth="1"/>
    <col min="10253" max="10496" width="9.140625" style="74"/>
    <col min="10497" max="10497" width="24.85546875" style="74" customWidth="1"/>
    <col min="10498" max="10498" width="14.140625" style="74" customWidth="1"/>
    <col min="10499" max="10499" width="14.28515625" style="74" customWidth="1"/>
    <col min="10500" max="10500" width="69.7109375" style="74" customWidth="1"/>
    <col min="10501" max="10501" width="17.140625" style="74" customWidth="1"/>
    <col min="10502" max="10502" width="15.5703125" style="74" customWidth="1"/>
    <col min="10503" max="10507" width="14.140625" style="74" customWidth="1"/>
    <col min="10508" max="10508" width="3.140625" style="74" customWidth="1"/>
    <col min="10509" max="10752" width="9.140625" style="74"/>
    <col min="10753" max="10753" width="24.85546875" style="74" customWidth="1"/>
    <col min="10754" max="10754" width="14.140625" style="74" customWidth="1"/>
    <col min="10755" max="10755" width="14.28515625" style="74" customWidth="1"/>
    <col min="10756" max="10756" width="69.7109375" style="74" customWidth="1"/>
    <col min="10757" max="10757" width="17.140625" style="74" customWidth="1"/>
    <col min="10758" max="10758" width="15.5703125" style="74" customWidth="1"/>
    <col min="10759" max="10763" width="14.140625" style="74" customWidth="1"/>
    <col min="10764" max="10764" width="3.140625" style="74" customWidth="1"/>
    <col min="10765" max="11008" width="9.140625" style="74"/>
    <col min="11009" max="11009" width="24.85546875" style="74" customWidth="1"/>
    <col min="11010" max="11010" width="14.140625" style="74" customWidth="1"/>
    <col min="11011" max="11011" width="14.28515625" style="74" customWidth="1"/>
    <col min="11012" max="11012" width="69.7109375" style="74" customWidth="1"/>
    <col min="11013" max="11013" width="17.140625" style="74" customWidth="1"/>
    <col min="11014" max="11014" width="15.5703125" style="74" customWidth="1"/>
    <col min="11015" max="11019" width="14.140625" style="74" customWidth="1"/>
    <col min="11020" max="11020" width="3.140625" style="74" customWidth="1"/>
    <col min="11021" max="11264" width="9.140625" style="74"/>
    <col min="11265" max="11265" width="24.85546875" style="74" customWidth="1"/>
    <col min="11266" max="11266" width="14.140625" style="74" customWidth="1"/>
    <col min="11267" max="11267" width="14.28515625" style="74" customWidth="1"/>
    <col min="11268" max="11268" width="69.7109375" style="74" customWidth="1"/>
    <col min="11269" max="11269" width="17.140625" style="74" customWidth="1"/>
    <col min="11270" max="11270" width="15.5703125" style="74" customWidth="1"/>
    <col min="11271" max="11275" width="14.140625" style="74" customWidth="1"/>
    <col min="11276" max="11276" width="3.140625" style="74" customWidth="1"/>
    <col min="11277" max="11520" width="9.140625" style="74"/>
    <col min="11521" max="11521" width="24.85546875" style="74" customWidth="1"/>
    <col min="11522" max="11522" width="14.140625" style="74" customWidth="1"/>
    <col min="11523" max="11523" width="14.28515625" style="74" customWidth="1"/>
    <col min="11524" max="11524" width="69.7109375" style="74" customWidth="1"/>
    <col min="11525" max="11525" width="17.140625" style="74" customWidth="1"/>
    <col min="11526" max="11526" width="15.5703125" style="74" customWidth="1"/>
    <col min="11527" max="11531" width="14.140625" style="74" customWidth="1"/>
    <col min="11532" max="11532" width="3.140625" style="74" customWidth="1"/>
    <col min="11533" max="11776" width="9.140625" style="74"/>
    <col min="11777" max="11777" width="24.85546875" style="74" customWidth="1"/>
    <col min="11778" max="11778" width="14.140625" style="74" customWidth="1"/>
    <col min="11779" max="11779" width="14.28515625" style="74" customWidth="1"/>
    <col min="11780" max="11780" width="69.7109375" style="74" customWidth="1"/>
    <col min="11781" max="11781" width="17.140625" style="74" customWidth="1"/>
    <col min="11782" max="11782" width="15.5703125" style="74" customWidth="1"/>
    <col min="11783" max="11787" width="14.140625" style="74" customWidth="1"/>
    <col min="11788" max="11788" width="3.140625" style="74" customWidth="1"/>
    <col min="11789" max="12032" width="9.140625" style="74"/>
    <col min="12033" max="12033" width="24.85546875" style="74" customWidth="1"/>
    <col min="12034" max="12034" width="14.140625" style="74" customWidth="1"/>
    <col min="12035" max="12035" width="14.28515625" style="74" customWidth="1"/>
    <col min="12036" max="12036" width="69.7109375" style="74" customWidth="1"/>
    <col min="12037" max="12037" width="17.140625" style="74" customWidth="1"/>
    <col min="12038" max="12038" width="15.5703125" style="74" customWidth="1"/>
    <col min="12039" max="12043" width="14.140625" style="74" customWidth="1"/>
    <col min="12044" max="12044" width="3.140625" style="74" customWidth="1"/>
    <col min="12045" max="12288" width="9.140625" style="74"/>
    <col min="12289" max="12289" width="24.85546875" style="74" customWidth="1"/>
    <col min="12290" max="12290" width="14.140625" style="74" customWidth="1"/>
    <col min="12291" max="12291" width="14.28515625" style="74" customWidth="1"/>
    <col min="12292" max="12292" width="69.7109375" style="74" customWidth="1"/>
    <col min="12293" max="12293" width="17.140625" style="74" customWidth="1"/>
    <col min="12294" max="12294" width="15.5703125" style="74" customWidth="1"/>
    <col min="12295" max="12299" width="14.140625" style="74" customWidth="1"/>
    <col min="12300" max="12300" width="3.140625" style="74" customWidth="1"/>
    <col min="12301" max="12544" width="9.140625" style="74"/>
    <col min="12545" max="12545" width="24.85546875" style="74" customWidth="1"/>
    <col min="12546" max="12546" width="14.140625" style="74" customWidth="1"/>
    <col min="12547" max="12547" width="14.28515625" style="74" customWidth="1"/>
    <col min="12548" max="12548" width="69.7109375" style="74" customWidth="1"/>
    <col min="12549" max="12549" width="17.140625" style="74" customWidth="1"/>
    <col min="12550" max="12550" width="15.5703125" style="74" customWidth="1"/>
    <col min="12551" max="12555" width="14.140625" style="74" customWidth="1"/>
    <col min="12556" max="12556" width="3.140625" style="74" customWidth="1"/>
    <col min="12557" max="12800" width="9.140625" style="74"/>
    <col min="12801" max="12801" width="24.85546875" style="74" customWidth="1"/>
    <col min="12802" max="12802" width="14.140625" style="74" customWidth="1"/>
    <col min="12803" max="12803" width="14.28515625" style="74" customWidth="1"/>
    <col min="12804" max="12804" width="69.7109375" style="74" customWidth="1"/>
    <col min="12805" max="12805" width="17.140625" style="74" customWidth="1"/>
    <col min="12806" max="12806" width="15.5703125" style="74" customWidth="1"/>
    <col min="12807" max="12811" width="14.140625" style="74" customWidth="1"/>
    <col min="12812" max="12812" width="3.140625" style="74" customWidth="1"/>
    <col min="12813" max="13056" width="9.140625" style="74"/>
    <col min="13057" max="13057" width="24.85546875" style="74" customWidth="1"/>
    <col min="13058" max="13058" width="14.140625" style="74" customWidth="1"/>
    <col min="13059" max="13059" width="14.28515625" style="74" customWidth="1"/>
    <col min="13060" max="13060" width="69.7109375" style="74" customWidth="1"/>
    <col min="13061" max="13061" width="17.140625" style="74" customWidth="1"/>
    <col min="13062" max="13062" width="15.5703125" style="74" customWidth="1"/>
    <col min="13063" max="13067" width="14.140625" style="74" customWidth="1"/>
    <col min="13068" max="13068" width="3.140625" style="74" customWidth="1"/>
    <col min="13069" max="13312" width="9.140625" style="74"/>
    <col min="13313" max="13313" width="24.85546875" style="74" customWidth="1"/>
    <col min="13314" max="13314" width="14.140625" style="74" customWidth="1"/>
    <col min="13315" max="13315" width="14.28515625" style="74" customWidth="1"/>
    <col min="13316" max="13316" width="69.7109375" style="74" customWidth="1"/>
    <col min="13317" max="13317" width="17.140625" style="74" customWidth="1"/>
    <col min="13318" max="13318" width="15.5703125" style="74" customWidth="1"/>
    <col min="13319" max="13323" width="14.140625" style="74" customWidth="1"/>
    <col min="13324" max="13324" width="3.140625" style="74" customWidth="1"/>
    <col min="13325" max="13568" width="9.140625" style="74"/>
    <col min="13569" max="13569" width="24.85546875" style="74" customWidth="1"/>
    <col min="13570" max="13570" width="14.140625" style="74" customWidth="1"/>
    <col min="13571" max="13571" width="14.28515625" style="74" customWidth="1"/>
    <col min="13572" max="13572" width="69.7109375" style="74" customWidth="1"/>
    <col min="13573" max="13573" width="17.140625" style="74" customWidth="1"/>
    <col min="13574" max="13574" width="15.5703125" style="74" customWidth="1"/>
    <col min="13575" max="13579" width="14.140625" style="74" customWidth="1"/>
    <col min="13580" max="13580" width="3.140625" style="74" customWidth="1"/>
    <col min="13581" max="13824" width="9.140625" style="74"/>
    <col min="13825" max="13825" width="24.85546875" style="74" customWidth="1"/>
    <col min="13826" max="13826" width="14.140625" style="74" customWidth="1"/>
    <col min="13827" max="13827" width="14.28515625" style="74" customWidth="1"/>
    <col min="13828" max="13828" width="69.7109375" style="74" customWidth="1"/>
    <col min="13829" max="13829" width="17.140625" style="74" customWidth="1"/>
    <col min="13830" max="13830" width="15.5703125" style="74" customWidth="1"/>
    <col min="13831" max="13835" width="14.140625" style="74" customWidth="1"/>
    <col min="13836" max="13836" width="3.140625" style="74" customWidth="1"/>
    <col min="13837" max="14080" width="9.140625" style="74"/>
    <col min="14081" max="14081" width="24.85546875" style="74" customWidth="1"/>
    <col min="14082" max="14082" width="14.140625" style="74" customWidth="1"/>
    <col min="14083" max="14083" width="14.28515625" style="74" customWidth="1"/>
    <col min="14084" max="14084" width="69.7109375" style="74" customWidth="1"/>
    <col min="14085" max="14085" width="17.140625" style="74" customWidth="1"/>
    <col min="14086" max="14086" width="15.5703125" style="74" customWidth="1"/>
    <col min="14087" max="14091" width="14.140625" style="74" customWidth="1"/>
    <col min="14092" max="14092" width="3.140625" style="74" customWidth="1"/>
    <col min="14093" max="14336" width="9.140625" style="74"/>
    <col min="14337" max="14337" width="24.85546875" style="74" customWidth="1"/>
    <col min="14338" max="14338" width="14.140625" style="74" customWidth="1"/>
    <col min="14339" max="14339" width="14.28515625" style="74" customWidth="1"/>
    <col min="14340" max="14340" width="69.7109375" style="74" customWidth="1"/>
    <col min="14341" max="14341" width="17.140625" style="74" customWidth="1"/>
    <col min="14342" max="14342" width="15.5703125" style="74" customWidth="1"/>
    <col min="14343" max="14347" width="14.140625" style="74" customWidth="1"/>
    <col min="14348" max="14348" width="3.140625" style="74" customWidth="1"/>
    <col min="14349" max="14592" width="9.140625" style="74"/>
    <col min="14593" max="14593" width="24.85546875" style="74" customWidth="1"/>
    <col min="14594" max="14594" width="14.140625" style="74" customWidth="1"/>
    <col min="14595" max="14595" width="14.28515625" style="74" customWidth="1"/>
    <col min="14596" max="14596" width="69.7109375" style="74" customWidth="1"/>
    <col min="14597" max="14597" width="17.140625" style="74" customWidth="1"/>
    <col min="14598" max="14598" width="15.5703125" style="74" customWidth="1"/>
    <col min="14599" max="14603" width="14.140625" style="74" customWidth="1"/>
    <col min="14604" max="14604" width="3.140625" style="74" customWidth="1"/>
    <col min="14605" max="14848" width="9.140625" style="74"/>
    <col min="14849" max="14849" width="24.85546875" style="74" customWidth="1"/>
    <col min="14850" max="14850" width="14.140625" style="74" customWidth="1"/>
    <col min="14851" max="14851" width="14.28515625" style="74" customWidth="1"/>
    <col min="14852" max="14852" width="69.7109375" style="74" customWidth="1"/>
    <col min="14853" max="14853" width="17.140625" style="74" customWidth="1"/>
    <col min="14854" max="14854" width="15.5703125" style="74" customWidth="1"/>
    <col min="14855" max="14859" width="14.140625" style="74" customWidth="1"/>
    <col min="14860" max="14860" width="3.140625" style="74" customWidth="1"/>
    <col min="14861" max="15104" width="9.140625" style="74"/>
    <col min="15105" max="15105" width="24.85546875" style="74" customWidth="1"/>
    <col min="15106" max="15106" width="14.140625" style="74" customWidth="1"/>
    <col min="15107" max="15107" width="14.28515625" style="74" customWidth="1"/>
    <col min="15108" max="15108" width="69.7109375" style="74" customWidth="1"/>
    <col min="15109" max="15109" width="17.140625" style="74" customWidth="1"/>
    <col min="15110" max="15110" width="15.5703125" style="74" customWidth="1"/>
    <col min="15111" max="15115" width="14.140625" style="74" customWidth="1"/>
    <col min="15116" max="15116" width="3.140625" style="74" customWidth="1"/>
    <col min="15117" max="15360" width="9.140625" style="74"/>
    <col min="15361" max="15361" width="24.85546875" style="74" customWidth="1"/>
    <col min="15362" max="15362" width="14.140625" style="74" customWidth="1"/>
    <col min="15363" max="15363" width="14.28515625" style="74" customWidth="1"/>
    <col min="15364" max="15364" width="69.7109375" style="74" customWidth="1"/>
    <col min="15365" max="15365" width="17.140625" style="74" customWidth="1"/>
    <col min="15366" max="15366" width="15.5703125" style="74" customWidth="1"/>
    <col min="15367" max="15371" width="14.140625" style="74" customWidth="1"/>
    <col min="15372" max="15372" width="3.140625" style="74" customWidth="1"/>
    <col min="15373" max="15616" width="9.140625" style="74"/>
    <col min="15617" max="15617" width="24.85546875" style="74" customWidth="1"/>
    <col min="15618" max="15618" width="14.140625" style="74" customWidth="1"/>
    <col min="15619" max="15619" width="14.28515625" style="74" customWidth="1"/>
    <col min="15620" max="15620" width="69.7109375" style="74" customWidth="1"/>
    <col min="15621" max="15621" width="17.140625" style="74" customWidth="1"/>
    <col min="15622" max="15622" width="15.5703125" style="74" customWidth="1"/>
    <col min="15623" max="15627" width="14.140625" style="74" customWidth="1"/>
    <col min="15628" max="15628" width="3.140625" style="74" customWidth="1"/>
    <col min="15629" max="15872" width="9.140625" style="74"/>
    <col min="15873" max="15873" width="24.85546875" style="74" customWidth="1"/>
    <col min="15874" max="15874" width="14.140625" style="74" customWidth="1"/>
    <col min="15875" max="15875" width="14.28515625" style="74" customWidth="1"/>
    <col min="15876" max="15876" width="69.7109375" style="74" customWidth="1"/>
    <col min="15877" max="15877" width="17.140625" style="74" customWidth="1"/>
    <col min="15878" max="15878" width="15.5703125" style="74" customWidth="1"/>
    <col min="15879" max="15883" width="14.140625" style="74" customWidth="1"/>
    <col min="15884" max="15884" width="3.140625" style="74" customWidth="1"/>
    <col min="15885" max="16128" width="9.140625" style="74"/>
    <col min="16129" max="16129" width="24.85546875" style="74" customWidth="1"/>
    <col min="16130" max="16130" width="14.140625" style="74" customWidth="1"/>
    <col min="16131" max="16131" width="14.28515625" style="74" customWidth="1"/>
    <col min="16132" max="16132" width="69.7109375" style="74" customWidth="1"/>
    <col min="16133" max="16133" width="17.140625" style="74" customWidth="1"/>
    <col min="16134" max="16134" width="15.5703125" style="74" customWidth="1"/>
    <col min="16135" max="16139" width="14.140625" style="74" customWidth="1"/>
    <col min="16140" max="16140" width="3.140625" style="74" customWidth="1"/>
    <col min="16141" max="16384" width="9.140625" style="74"/>
  </cols>
  <sheetData>
    <row r="1" spans="1:11" ht="15" customHeight="1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" customHeight="1" x14ac:dyDescent="0.2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5" spans="1:11" ht="15" customHeight="1" x14ac:dyDescent="0.2">
      <c r="A5" s="219" t="s">
        <v>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11" ht="16.5" customHeight="1" x14ac:dyDescent="0.2">
      <c r="A6" s="220" t="s">
        <v>196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1:11" ht="51" customHeight="1" x14ac:dyDescent="0.2">
      <c r="A7" s="221" t="s">
        <v>182</v>
      </c>
      <c r="B7" s="222" t="s">
        <v>183</v>
      </c>
      <c r="C7" s="222"/>
      <c r="D7" s="221" t="s">
        <v>184</v>
      </c>
      <c r="E7" s="221" t="s">
        <v>185</v>
      </c>
      <c r="F7" s="221" t="s">
        <v>186</v>
      </c>
      <c r="G7" s="221" t="s">
        <v>187</v>
      </c>
      <c r="H7" s="221"/>
      <c r="I7" s="221"/>
      <c r="J7" s="221"/>
      <c r="K7" s="221"/>
    </row>
    <row r="8" spans="1:11" ht="39" customHeight="1" x14ac:dyDescent="0.2">
      <c r="A8" s="221"/>
      <c r="B8" s="75" t="s">
        <v>188</v>
      </c>
      <c r="C8" s="75" t="s">
        <v>189</v>
      </c>
      <c r="D8" s="221"/>
      <c r="E8" s="221"/>
      <c r="F8" s="221"/>
      <c r="G8" s="76" t="s">
        <v>12</v>
      </c>
      <c r="H8" s="76" t="s">
        <v>13</v>
      </c>
      <c r="I8" s="76" t="s">
        <v>158</v>
      </c>
      <c r="J8" s="76" t="s">
        <v>159</v>
      </c>
      <c r="K8" s="76" t="s">
        <v>160</v>
      </c>
    </row>
    <row r="9" spans="1:11" ht="15.75" customHeight="1" x14ac:dyDescent="0.2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</row>
    <row r="10" spans="1:11" ht="13.5" customHeight="1" x14ac:dyDescent="0.2">
      <c r="A10" s="212" t="s">
        <v>153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3"/>
    </row>
    <row r="11" spans="1:11" ht="72.75" customHeight="1" x14ac:dyDescent="0.2">
      <c r="A11" s="217" t="s">
        <v>201</v>
      </c>
      <c r="B11" s="218"/>
      <c r="C11" s="218"/>
      <c r="D11" s="80" t="s">
        <v>9</v>
      </c>
      <c r="E11" s="80" t="s">
        <v>190</v>
      </c>
      <c r="F11" s="81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</row>
    <row r="12" spans="1:11" ht="57.75" customHeight="1" x14ac:dyDescent="0.2">
      <c r="A12" s="217"/>
      <c r="B12" s="218"/>
      <c r="C12" s="218"/>
      <c r="D12" s="69" t="s">
        <v>371</v>
      </c>
      <c r="E12" s="78" t="s">
        <v>191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11" ht="64.5" customHeight="1" x14ac:dyDescent="0.2">
      <c r="A13" s="217"/>
      <c r="B13" s="218"/>
      <c r="C13" s="218"/>
      <c r="D13" s="69" t="s">
        <v>386</v>
      </c>
      <c r="E13" s="78" t="s">
        <v>191</v>
      </c>
      <c r="F13" s="79">
        <v>1</v>
      </c>
      <c r="G13" s="79">
        <v>1</v>
      </c>
      <c r="H13" s="79">
        <v>1</v>
      </c>
      <c r="I13" s="79">
        <v>1</v>
      </c>
      <c r="J13" s="79">
        <v>1</v>
      </c>
      <c r="K13" s="79">
        <v>1</v>
      </c>
    </row>
    <row r="14" spans="1:11" ht="15.75" customHeight="1" x14ac:dyDescent="0.2">
      <c r="A14" s="216" t="s">
        <v>198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</row>
    <row r="15" spans="1:11" ht="29.25" customHeight="1" x14ac:dyDescent="0.2">
      <c r="A15" s="204" t="s">
        <v>202</v>
      </c>
      <c r="B15" s="206"/>
      <c r="C15" s="206"/>
      <c r="D15" s="69" t="s">
        <v>161</v>
      </c>
      <c r="E15" s="69" t="s">
        <v>138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</row>
    <row r="16" spans="1:11" ht="28.5" customHeight="1" x14ac:dyDescent="0.2">
      <c r="A16" s="217"/>
      <c r="B16" s="218"/>
      <c r="C16" s="218"/>
      <c r="D16" s="69" t="s">
        <v>162</v>
      </c>
      <c r="E16" s="69" t="s">
        <v>192</v>
      </c>
      <c r="F16" s="82">
        <v>23650</v>
      </c>
      <c r="G16" s="82">
        <v>23750</v>
      </c>
      <c r="H16" s="82">
        <v>23800</v>
      </c>
      <c r="I16" s="82">
        <v>24350</v>
      </c>
      <c r="J16" s="83">
        <v>24900</v>
      </c>
      <c r="K16" s="83">
        <v>25450</v>
      </c>
    </row>
    <row r="17" spans="1:11" ht="16.5" customHeight="1" x14ac:dyDescent="0.2">
      <c r="A17" s="212" t="s">
        <v>199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3"/>
    </row>
    <row r="18" spans="1:11" ht="46.5" customHeight="1" x14ac:dyDescent="0.2">
      <c r="A18" s="85" t="s">
        <v>203</v>
      </c>
      <c r="B18" s="86"/>
      <c r="C18" s="87"/>
      <c r="D18" s="71" t="s">
        <v>163</v>
      </c>
      <c r="E18" s="71" t="s">
        <v>193</v>
      </c>
      <c r="F18" s="88">
        <v>100</v>
      </c>
      <c r="G18" s="88">
        <v>100</v>
      </c>
      <c r="H18" s="88">
        <v>100</v>
      </c>
      <c r="I18" s="88">
        <v>100</v>
      </c>
      <c r="J18" s="88">
        <v>100</v>
      </c>
      <c r="K18" s="88">
        <v>100</v>
      </c>
    </row>
    <row r="19" spans="1:11" ht="15" customHeight="1" x14ac:dyDescent="0.2">
      <c r="A19" s="216" t="s">
        <v>200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</row>
    <row r="20" spans="1:11" ht="27.75" customHeight="1" x14ac:dyDescent="0.2">
      <c r="A20" s="214" t="s">
        <v>229</v>
      </c>
      <c r="B20" s="218"/>
      <c r="C20" s="218"/>
      <c r="D20" s="69" t="s">
        <v>173</v>
      </c>
      <c r="E20" s="71" t="s">
        <v>190</v>
      </c>
      <c r="F20" s="90">
        <v>5.56</v>
      </c>
      <c r="G20" s="90">
        <v>5.54</v>
      </c>
      <c r="H20" s="90">
        <v>5.57</v>
      </c>
      <c r="I20" s="90">
        <v>5.68</v>
      </c>
      <c r="J20" s="90">
        <v>5.74</v>
      </c>
      <c r="K20" s="90">
        <v>5.77</v>
      </c>
    </row>
    <row r="21" spans="1:11" ht="32.25" customHeight="1" x14ac:dyDescent="0.2">
      <c r="A21" s="214"/>
      <c r="B21" s="218"/>
      <c r="C21" s="218"/>
      <c r="D21" s="69" t="s">
        <v>174</v>
      </c>
      <c r="E21" s="71" t="s">
        <v>191</v>
      </c>
      <c r="F21" s="90">
        <v>1</v>
      </c>
      <c r="G21" s="90">
        <v>1</v>
      </c>
      <c r="H21" s="90">
        <v>1</v>
      </c>
      <c r="I21" s="90">
        <v>1</v>
      </c>
      <c r="J21" s="90">
        <v>1</v>
      </c>
      <c r="K21" s="90">
        <v>1</v>
      </c>
    </row>
    <row r="22" spans="1:11" ht="26.25" customHeight="1" x14ac:dyDescent="0.2">
      <c r="A22" s="214" t="s">
        <v>231</v>
      </c>
      <c r="B22" s="215"/>
      <c r="C22" s="215"/>
      <c r="D22" s="69" t="s">
        <v>232</v>
      </c>
      <c r="E22" s="71" t="s">
        <v>194</v>
      </c>
      <c r="F22" s="179">
        <f>10525+24832+25250+58100+8461+29694+7932</f>
        <v>164794</v>
      </c>
      <c r="G22" s="179">
        <f>11155+8011+25080+25502+59400+8546+29991</f>
        <v>167685</v>
      </c>
      <c r="H22" s="179">
        <f>11266+8095+25331+25757+59800+8631+30291</f>
        <v>169171</v>
      </c>
      <c r="I22" s="179">
        <f>11379+8176+25584+26015+60200+8717+30594</f>
        <v>170665</v>
      </c>
      <c r="J22" s="179">
        <f>11493+8257+25840+26275+60600+8804+30900</f>
        <v>172169</v>
      </c>
      <c r="K22" s="179">
        <f>11608+8340+26098+26538+61000+8892+31209</f>
        <v>173685</v>
      </c>
    </row>
    <row r="23" spans="1:11" ht="26.25" customHeight="1" x14ac:dyDescent="0.2">
      <c r="A23" s="214"/>
      <c r="B23" s="215"/>
      <c r="C23" s="215"/>
      <c r="D23" s="69" t="s">
        <v>233</v>
      </c>
      <c r="E23" s="71" t="s">
        <v>194</v>
      </c>
      <c r="F23" s="179">
        <f>138+293+354+158+104+28+428</f>
        <v>1503</v>
      </c>
      <c r="G23" s="179">
        <f>296+140+357+159+105+28+432</f>
        <v>1517</v>
      </c>
      <c r="H23" s="179">
        <f>143+299+360+161+106+29+436</f>
        <v>1534</v>
      </c>
      <c r="I23" s="179">
        <f>302+146+363+162+107+29+440</f>
        <v>1549</v>
      </c>
      <c r="J23" s="179">
        <f>305+149+366+164+108+30+444</f>
        <v>1566</v>
      </c>
      <c r="K23" s="179">
        <f>308+154+370+165+110+30+448</f>
        <v>1585</v>
      </c>
    </row>
    <row r="24" spans="1:11" ht="14.25" customHeight="1" x14ac:dyDescent="0.2">
      <c r="A24" s="216" t="s">
        <v>205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</row>
    <row r="25" spans="1:11" ht="24.75" customHeight="1" x14ac:dyDescent="0.2">
      <c r="A25" s="204" t="s">
        <v>204</v>
      </c>
      <c r="B25" s="206"/>
      <c r="C25" s="206"/>
      <c r="D25" s="69" t="s">
        <v>384</v>
      </c>
      <c r="E25" s="91" t="s">
        <v>191</v>
      </c>
      <c r="F25" s="79">
        <v>0</v>
      </c>
      <c r="G25" s="79">
        <v>1</v>
      </c>
      <c r="H25" s="79">
        <v>0</v>
      </c>
      <c r="I25" s="79">
        <v>0</v>
      </c>
      <c r="J25" s="79">
        <v>0</v>
      </c>
      <c r="K25" s="79">
        <v>0</v>
      </c>
    </row>
    <row r="26" spans="1:11" ht="27.75" customHeight="1" x14ac:dyDescent="0.2">
      <c r="A26" s="217"/>
      <c r="B26" s="218"/>
      <c r="C26" s="218"/>
      <c r="D26" s="69" t="s">
        <v>383</v>
      </c>
      <c r="E26" s="91" t="s">
        <v>191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1:11" ht="30" customHeight="1" x14ac:dyDescent="0.2">
      <c r="A27" s="205"/>
      <c r="B27" s="207"/>
      <c r="C27" s="207"/>
      <c r="D27" s="69" t="s">
        <v>382</v>
      </c>
      <c r="E27" s="91"/>
      <c r="F27" s="79">
        <v>50</v>
      </c>
      <c r="G27" s="79">
        <v>59</v>
      </c>
      <c r="H27" s="79">
        <v>64</v>
      </c>
      <c r="I27" s="79">
        <v>70</v>
      </c>
      <c r="J27" s="79">
        <v>76</v>
      </c>
      <c r="K27" s="79">
        <v>82</v>
      </c>
    </row>
    <row r="28" spans="1:11" ht="82.5" customHeight="1" x14ac:dyDescent="0.2">
      <c r="A28" s="97" t="s">
        <v>239</v>
      </c>
      <c r="B28" s="102"/>
      <c r="C28" s="102"/>
      <c r="D28" s="69" t="s">
        <v>170</v>
      </c>
      <c r="E28" s="69" t="s">
        <v>193</v>
      </c>
      <c r="F28" s="79">
        <v>120</v>
      </c>
      <c r="G28" s="79">
        <v>125</v>
      </c>
      <c r="H28" s="79">
        <v>130</v>
      </c>
      <c r="I28" s="79">
        <v>135</v>
      </c>
      <c r="J28" s="79">
        <v>140</v>
      </c>
      <c r="K28" s="79">
        <v>145</v>
      </c>
    </row>
    <row r="29" spans="1:11" ht="18" customHeight="1" x14ac:dyDescent="0.2">
      <c r="A29" s="211" t="s">
        <v>206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3"/>
    </row>
    <row r="30" spans="1:11" ht="180.75" customHeight="1" x14ac:dyDescent="0.2">
      <c r="A30" s="103" t="s">
        <v>288</v>
      </c>
      <c r="B30" s="84"/>
      <c r="C30" s="92"/>
      <c r="D30" s="71" t="s">
        <v>177</v>
      </c>
      <c r="E30" s="69" t="s">
        <v>191</v>
      </c>
      <c r="F30" s="76">
        <v>0</v>
      </c>
      <c r="G30" s="76">
        <v>0</v>
      </c>
      <c r="H30" s="76">
        <v>2</v>
      </c>
      <c r="I30" s="76">
        <v>0</v>
      </c>
      <c r="J30" s="76">
        <v>0</v>
      </c>
      <c r="K30" s="76">
        <v>0</v>
      </c>
    </row>
    <row r="31" spans="1:11" s="89" customFormat="1" ht="16.5" customHeight="1" x14ac:dyDescent="0.2">
      <c r="A31" s="208" t="s">
        <v>361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11" ht="54.75" customHeight="1" x14ac:dyDescent="0.2">
      <c r="A32" s="204" t="s">
        <v>207</v>
      </c>
      <c r="B32" s="206"/>
      <c r="C32" s="206"/>
      <c r="D32" s="71" t="s">
        <v>387</v>
      </c>
      <c r="E32" s="71" t="s">
        <v>190</v>
      </c>
      <c r="F32" s="76">
        <v>85.7</v>
      </c>
      <c r="G32" s="88">
        <v>100</v>
      </c>
      <c r="H32" s="88">
        <v>100</v>
      </c>
      <c r="I32" s="88">
        <v>100</v>
      </c>
      <c r="J32" s="88">
        <v>100</v>
      </c>
      <c r="K32" s="88">
        <v>100</v>
      </c>
    </row>
    <row r="33" spans="1:23" ht="27.75" customHeight="1" x14ac:dyDescent="0.2">
      <c r="A33" s="205"/>
      <c r="B33" s="207"/>
      <c r="C33" s="207"/>
      <c r="D33" s="69" t="s">
        <v>208</v>
      </c>
      <c r="E33" s="71" t="s">
        <v>190</v>
      </c>
      <c r="F33" s="76">
        <v>100</v>
      </c>
      <c r="G33" s="88">
        <v>100</v>
      </c>
      <c r="H33" s="88">
        <v>100</v>
      </c>
      <c r="I33" s="88">
        <v>100</v>
      </c>
      <c r="J33" s="88">
        <v>100</v>
      </c>
      <c r="K33" s="88">
        <v>100</v>
      </c>
      <c r="M33" s="93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ht="12.75" customHeight="1" x14ac:dyDescent="0.2">
      <c r="A34" s="95" t="s">
        <v>195</v>
      </c>
      <c r="K34" s="96"/>
    </row>
    <row r="35" spans="1:23" ht="12.75" customHeight="1" x14ac:dyDescent="0.2">
      <c r="A35" s="95"/>
      <c r="K35" s="96"/>
    </row>
  </sheetData>
  <mergeCells count="36">
    <mergeCell ref="A14:K14"/>
    <mergeCell ref="A5:K5"/>
    <mergeCell ref="A6:K6"/>
    <mergeCell ref="A7:A8"/>
    <mergeCell ref="B7:C7"/>
    <mergeCell ref="D7:D8"/>
    <mergeCell ref="E7:E8"/>
    <mergeCell ref="F7:F8"/>
    <mergeCell ref="G7:K7"/>
    <mergeCell ref="A10:K10"/>
    <mergeCell ref="A11:A13"/>
    <mergeCell ref="B11:B13"/>
    <mergeCell ref="C11:C13"/>
    <mergeCell ref="A20:A21"/>
    <mergeCell ref="B20:B21"/>
    <mergeCell ref="C20:C21"/>
    <mergeCell ref="A19:K19"/>
    <mergeCell ref="A25:A27"/>
    <mergeCell ref="C25:C27"/>
    <mergeCell ref="B25:B27"/>
    <mergeCell ref="A1:K1"/>
    <mergeCell ref="A2:K2"/>
    <mergeCell ref="A3:K3"/>
    <mergeCell ref="A32:A33"/>
    <mergeCell ref="B32:B33"/>
    <mergeCell ref="C32:C33"/>
    <mergeCell ref="A31:K31"/>
    <mergeCell ref="A29:K29"/>
    <mergeCell ref="A22:A23"/>
    <mergeCell ref="B22:B23"/>
    <mergeCell ref="C22:C23"/>
    <mergeCell ref="A24:K24"/>
    <mergeCell ref="A15:A16"/>
    <mergeCell ref="B15:B16"/>
    <mergeCell ref="C15:C16"/>
    <mergeCell ref="A17:K17"/>
  </mergeCells>
  <pageMargins left="0.7" right="0.7" top="0.75" bottom="0.75" header="0.3" footer="0.3"/>
  <pageSetup paperSize="9" scale="54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zoomScaleNormal="100" workbookViewId="0">
      <selection activeCell="P15" sqref="P15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03" t="s">
        <v>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1"/>
    </row>
    <row r="5" spans="1:11" x14ac:dyDescent="0.25">
      <c r="A5" s="239" t="s">
        <v>15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x14ac:dyDescent="0.25">
      <c r="A6" s="239" t="s">
        <v>209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1" x14ac:dyDescent="0.25">
      <c r="A7" s="239" t="s">
        <v>213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x14ac:dyDescent="0.25">
      <c r="A8" s="3"/>
    </row>
    <row r="9" spans="1:11" ht="38.25" customHeight="1" x14ac:dyDescent="0.25">
      <c r="A9" s="236" t="s">
        <v>17</v>
      </c>
      <c r="B9" s="23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11" ht="39.75" customHeight="1" x14ac:dyDescent="0.25">
      <c r="A10" s="227" t="s">
        <v>219</v>
      </c>
      <c r="B10" s="227"/>
      <c r="C10" s="231" t="s">
        <v>218</v>
      </c>
      <c r="D10" s="231"/>
      <c r="E10" s="231"/>
      <c r="F10" s="231"/>
      <c r="G10" s="231"/>
      <c r="H10" s="231"/>
      <c r="I10" s="231"/>
      <c r="J10" s="231"/>
      <c r="K10" s="231"/>
    </row>
    <row r="11" spans="1:11" ht="39" customHeight="1" x14ac:dyDescent="0.25">
      <c r="A11" s="227"/>
      <c r="B11" s="227"/>
      <c r="C11" s="223" t="s">
        <v>19</v>
      </c>
      <c r="D11" s="223"/>
      <c r="E11" s="223"/>
      <c r="F11" s="37" t="s">
        <v>12</v>
      </c>
      <c r="G11" s="37" t="s">
        <v>13</v>
      </c>
      <c r="H11" s="37" t="s">
        <v>158</v>
      </c>
      <c r="I11" s="37" t="s">
        <v>159</v>
      </c>
      <c r="J11" s="225" t="s">
        <v>160</v>
      </c>
      <c r="K11" s="225"/>
    </row>
    <row r="12" spans="1:11" ht="30" customHeight="1" x14ac:dyDescent="0.25">
      <c r="A12" s="227"/>
      <c r="B12" s="227"/>
      <c r="C12" s="224">
        <v>0</v>
      </c>
      <c r="D12" s="224"/>
      <c r="E12" s="224"/>
      <c r="F12" s="57">
        <f>F16</f>
        <v>0</v>
      </c>
      <c r="G12" s="57">
        <f>G16</f>
        <v>0</v>
      </c>
      <c r="H12" s="57">
        <f>H16</f>
        <v>0</v>
      </c>
      <c r="I12" s="57">
        <f t="shared" ref="I12" si="0">I16</f>
        <v>0</v>
      </c>
      <c r="J12" s="226">
        <f>J16</f>
        <v>0</v>
      </c>
      <c r="K12" s="226"/>
    </row>
    <row r="13" spans="1:11" ht="27.75" customHeight="1" x14ac:dyDescent="0.25">
      <c r="A13" s="235" t="s">
        <v>29</v>
      </c>
      <c r="B13" s="235" t="s">
        <v>26</v>
      </c>
      <c r="C13" s="235" t="s">
        <v>27</v>
      </c>
      <c r="D13" s="235" t="s">
        <v>28</v>
      </c>
      <c r="E13" s="235"/>
      <c r="F13" s="228" t="s">
        <v>20</v>
      </c>
      <c r="G13" s="228"/>
      <c r="H13" s="228"/>
      <c r="I13" s="228"/>
      <c r="J13" s="228"/>
      <c r="K13" s="228"/>
    </row>
    <row r="14" spans="1:11" ht="31.5" hidden="1" customHeight="1" thickBot="1" x14ac:dyDescent="0.3">
      <c r="A14" s="235"/>
      <c r="B14" s="235"/>
      <c r="C14" s="235"/>
      <c r="D14" s="235"/>
      <c r="E14" s="235"/>
      <c r="F14" s="228"/>
      <c r="G14" s="228"/>
      <c r="H14" s="228"/>
      <c r="I14" s="228"/>
      <c r="J14" s="228"/>
      <c r="K14" s="228"/>
    </row>
    <row r="15" spans="1:11" ht="27.75" customHeight="1" x14ac:dyDescent="0.25">
      <c r="A15" s="235"/>
      <c r="B15" s="235"/>
      <c r="C15" s="235"/>
      <c r="D15" s="235"/>
      <c r="E15" s="235"/>
      <c r="F15" s="45" t="str">
        <f>F11</f>
        <v>2018 год</v>
      </c>
      <c r="G15" s="45" t="str">
        <f t="shared" ref="G15:J15" si="1">G11</f>
        <v>2019 год</v>
      </c>
      <c r="H15" s="45" t="str">
        <f t="shared" si="1"/>
        <v>2020 год</v>
      </c>
      <c r="I15" s="45" t="str">
        <f t="shared" si="1"/>
        <v>2021 год</v>
      </c>
      <c r="J15" s="45" t="str">
        <f t="shared" si="1"/>
        <v>2022 год</v>
      </c>
      <c r="K15" s="45" t="s">
        <v>83</v>
      </c>
    </row>
    <row r="16" spans="1:11" ht="20.25" customHeight="1" x14ac:dyDescent="0.25">
      <c r="A16" s="235"/>
      <c r="B16" s="235" t="s">
        <v>210</v>
      </c>
      <c r="C16" s="235" t="s">
        <v>211</v>
      </c>
      <c r="D16" s="227" t="s">
        <v>22</v>
      </c>
      <c r="E16" s="227"/>
      <c r="F16" s="57">
        <f>F18+F19+F20</f>
        <v>0</v>
      </c>
      <c r="G16" s="173">
        <f t="shared" ref="G16:J16" si="2">G18+G19+G20</f>
        <v>0</v>
      </c>
      <c r="H16" s="173">
        <f t="shared" si="2"/>
        <v>0</v>
      </c>
      <c r="I16" s="173">
        <f t="shared" si="2"/>
        <v>0</v>
      </c>
      <c r="J16" s="173">
        <f t="shared" si="2"/>
        <v>0</v>
      </c>
      <c r="K16" s="173">
        <f>F16+G16+H16+I16+J16</f>
        <v>0</v>
      </c>
    </row>
    <row r="17" spans="1:11" ht="16.5" customHeight="1" x14ac:dyDescent="0.25">
      <c r="A17" s="235"/>
      <c r="B17" s="235"/>
      <c r="C17" s="235"/>
      <c r="D17" s="227" t="s">
        <v>23</v>
      </c>
      <c r="E17" s="227"/>
      <c r="F17" s="57"/>
      <c r="G17" s="57"/>
      <c r="H17" s="57"/>
      <c r="I17" s="57"/>
      <c r="J17" s="57"/>
      <c r="K17" s="173"/>
    </row>
    <row r="18" spans="1:11" ht="51" customHeight="1" x14ac:dyDescent="0.25">
      <c r="A18" s="235"/>
      <c r="B18" s="235"/>
      <c r="C18" s="235"/>
      <c r="D18" s="227" t="s">
        <v>212</v>
      </c>
      <c r="E18" s="227"/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173">
        <f t="shared" ref="K18:K20" si="3">F18+G18+H18+I18+J18</f>
        <v>0</v>
      </c>
    </row>
    <row r="19" spans="1:11" ht="25.5" customHeight="1" x14ac:dyDescent="0.25">
      <c r="A19" s="235"/>
      <c r="B19" s="235"/>
      <c r="C19" s="235"/>
      <c r="D19" s="227" t="s">
        <v>24</v>
      </c>
      <c r="E19" s="227"/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173">
        <f t="shared" si="3"/>
        <v>0</v>
      </c>
    </row>
    <row r="20" spans="1:11" ht="38.25" customHeight="1" x14ac:dyDescent="0.25">
      <c r="A20" s="235"/>
      <c r="B20" s="235"/>
      <c r="C20" s="235"/>
      <c r="D20" s="227" t="s">
        <v>25</v>
      </c>
      <c r="E20" s="227"/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173">
        <f t="shared" si="3"/>
        <v>0</v>
      </c>
    </row>
    <row r="21" spans="1:11" ht="24.75" customHeight="1" x14ac:dyDescent="0.25">
      <c r="A21" s="238" t="s">
        <v>370</v>
      </c>
      <c r="B21" s="238"/>
      <c r="C21" s="238"/>
      <c r="D21" s="238"/>
      <c r="E21" s="238"/>
      <c r="F21" s="45" t="str">
        <f>F11</f>
        <v>2018 год</v>
      </c>
      <c r="G21" s="45" t="str">
        <f t="shared" ref="G21:I21" si="4">G11</f>
        <v>2019 год</v>
      </c>
      <c r="H21" s="45" t="str">
        <f t="shared" si="4"/>
        <v>2020 год</v>
      </c>
      <c r="I21" s="45" t="str">
        <f t="shared" si="4"/>
        <v>2021 год</v>
      </c>
      <c r="J21" s="234" t="s">
        <v>160</v>
      </c>
      <c r="K21" s="234"/>
    </row>
    <row r="22" spans="1:11" ht="42" customHeight="1" x14ac:dyDescent="0.25">
      <c r="A22" s="230" t="s">
        <v>9</v>
      </c>
      <c r="B22" s="230"/>
      <c r="C22" s="230"/>
      <c r="D22" s="230"/>
      <c r="E22" s="230"/>
      <c r="F22" s="63">
        <v>0</v>
      </c>
      <c r="G22" s="63">
        <v>0</v>
      </c>
      <c r="H22" s="63">
        <v>0</v>
      </c>
      <c r="I22" s="63">
        <v>0</v>
      </c>
      <c r="J22" s="228">
        <v>0</v>
      </c>
      <c r="K22" s="228"/>
    </row>
    <row r="23" spans="1:11" ht="51" customHeight="1" x14ac:dyDescent="0.25">
      <c r="A23" s="229" t="s">
        <v>221</v>
      </c>
      <c r="B23" s="229"/>
      <c r="C23" s="229"/>
      <c r="D23" s="229"/>
      <c r="E23" s="229"/>
      <c r="F23" s="35">
        <v>0</v>
      </c>
      <c r="G23" s="35">
        <v>0</v>
      </c>
      <c r="H23" s="35">
        <v>0</v>
      </c>
      <c r="I23" s="35">
        <v>0</v>
      </c>
      <c r="J23" s="223">
        <v>0</v>
      </c>
      <c r="K23" s="223"/>
    </row>
    <row r="24" spans="1:11" ht="41.25" customHeight="1" x14ac:dyDescent="0.25">
      <c r="A24" s="227" t="s">
        <v>222</v>
      </c>
      <c r="B24" s="227"/>
      <c r="C24" s="227"/>
      <c r="D24" s="227"/>
      <c r="E24" s="227"/>
      <c r="F24" s="35">
        <v>1</v>
      </c>
      <c r="G24" s="35">
        <v>1</v>
      </c>
      <c r="H24" s="35">
        <v>1</v>
      </c>
      <c r="I24" s="35">
        <v>1</v>
      </c>
      <c r="J24" s="223">
        <v>1</v>
      </c>
      <c r="K24" s="223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/>
    </row>
  </sheetData>
  <mergeCells count="34">
    <mergeCell ref="A5:K5"/>
    <mergeCell ref="A6:K6"/>
    <mergeCell ref="A7:K7"/>
    <mergeCell ref="C13:C15"/>
    <mergeCell ref="D13:E15"/>
    <mergeCell ref="A13:A20"/>
    <mergeCell ref="A1:K1"/>
    <mergeCell ref="A2:K2"/>
    <mergeCell ref="A3:K3"/>
    <mergeCell ref="A22:E22"/>
    <mergeCell ref="C10:K10"/>
    <mergeCell ref="C9:K9"/>
    <mergeCell ref="J21:K21"/>
    <mergeCell ref="J22:K22"/>
    <mergeCell ref="B13:B15"/>
    <mergeCell ref="A9:B9"/>
    <mergeCell ref="A10:B12"/>
    <mergeCell ref="A21:E21"/>
    <mergeCell ref="D20:E20"/>
    <mergeCell ref="D18:E18"/>
    <mergeCell ref="B16:B20"/>
    <mergeCell ref="C16:C20"/>
    <mergeCell ref="J23:K23"/>
    <mergeCell ref="J24:K24"/>
    <mergeCell ref="C11:E11"/>
    <mergeCell ref="C12:E12"/>
    <mergeCell ref="J11:K11"/>
    <mergeCell ref="J12:K12"/>
    <mergeCell ref="D16:E16"/>
    <mergeCell ref="D17:E17"/>
    <mergeCell ref="D19:E19"/>
    <mergeCell ref="F13:K14"/>
    <mergeCell ref="A23:E23"/>
    <mergeCell ref="A24:E24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workbookViewId="0">
      <selection activeCell="J18" sqref="J18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03" t="s">
        <v>30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4"/>
    </row>
    <row r="5" spans="1:11" x14ac:dyDescent="0.25">
      <c r="A5" s="239" t="s">
        <v>31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x14ac:dyDescent="0.25">
      <c r="A6" s="239" t="s">
        <v>215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1" x14ac:dyDescent="0.25">
      <c r="A7" s="239" t="s">
        <v>213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x14ac:dyDescent="0.25">
      <c r="A8" s="3"/>
    </row>
    <row r="9" spans="1:11" ht="38.25" customHeight="1" x14ac:dyDescent="0.25">
      <c r="A9" s="227" t="s">
        <v>17</v>
      </c>
      <c r="B9" s="22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11" ht="15.75" customHeight="1" x14ac:dyDescent="0.25">
      <c r="A10" s="227" t="s">
        <v>220</v>
      </c>
      <c r="B10" s="227"/>
      <c r="C10" s="231" t="s">
        <v>217</v>
      </c>
      <c r="D10" s="231"/>
      <c r="E10" s="231"/>
      <c r="F10" s="231"/>
      <c r="G10" s="231"/>
      <c r="H10" s="231"/>
      <c r="I10" s="231"/>
      <c r="J10" s="231"/>
      <c r="K10" s="231"/>
    </row>
    <row r="11" spans="1:11" ht="39" customHeight="1" x14ac:dyDescent="0.25">
      <c r="A11" s="227"/>
      <c r="B11" s="227"/>
      <c r="C11" s="223" t="s">
        <v>19</v>
      </c>
      <c r="D11" s="223"/>
      <c r="E11" s="223"/>
      <c r="F11" s="61" t="s">
        <v>12</v>
      </c>
      <c r="G11" s="61" t="s">
        <v>13</v>
      </c>
      <c r="H11" s="61" t="s">
        <v>158</v>
      </c>
      <c r="I11" s="61" t="s">
        <v>159</v>
      </c>
      <c r="J11" s="225" t="s">
        <v>160</v>
      </c>
      <c r="K11" s="225"/>
    </row>
    <row r="12" spans="1:11" x14ac:dyDescent="0.25">
      <c r="A12" s="227"/>
      <c r="B12" s="227"/>
      <c r="C12" s="224">
        <v>0</v>
      </c>
      <c r="D12" s="224"/>
      <c r="E12" s="224"/>
      <c r="F12" s="57">
        <f>F16</f>
        <v>16662.3</v>
      </c>
      <c r="G12" s="57">
        <f>G16</f>
        <v>16662.3</v>
      </c>
      <c r="H12" s="57">
        <f>H16</f>
        <v>16662.3</v>
      </c>
      <c r="I12" s="57">
        <f t="shared" ref="I12" si="0">I16</f>
        <v>16662.3</v>
      </c>
      <c r="J12" s="226">
        <f>J16</f>
        <v>16662.3</v>
      </c>
      <c r="K12" s="226"/>
    </row>
    <row r="13" spans="1:11" ht="27.75" customHeight="1" x14ac:dyDescent="0.25">
      <c r="A13" s="235" t="s">
        <v>29</v>
      </c>
      <c r="B13" s="235" t="s">
        <v>26</v>
      </c>
      <c r="C13" s="235" t="s">
        <v>27</v>
      </c>
      <c r="D13" s="235" t="s">
        <v>28</v>
      </c>
      <c r="E13" s="235"/>
      <c r="F13" s="228" t="s">
        <v>20</v>
      </c>
      <c r="G13" s="228"/>
      <c r="H13" s="228"/>
      <c r="I13" s="228"/>
      <c r="J13" s="228"/>
      <c r="K13" s="228"/>
    </row>
    <row r="14" spans="1:11" ht="31.5" hidden="1" customHeight="1" x14ac:dyDescent="0.25">
      <c r="A14" s="235"/>
      <c r="B14" s="235"/>
      <c r="C14" s="235"/>
      <c r="D14" s="235"/>
      <c r="E14" s="235"/>
      <c r="F14" s="228"/>
      <c r="G14" s="228"/>
      <c r="H14" s="228"/>
      <c r="I14" s="228"/>
      <c r="J14" s="228"/>
      <c r="K14" s="228"/>
    </row>
    <row r="15" spans="1:11" ht="27.75" customHeight="1" x14ac:dyDescent="0.25">
      <c r="A15" s="235"/>
      <c r="B15" s="235"/>
      <c r="C15" s="235"/>
      <c r="D15" s="235"/>
      <c r="E15" s="235"/>
      <c r="F15" s="45" t="s">
        <v>12</v>
      </c>
      <c r="G15" s="45" t="s">
        <v>13</v>
      </c>
      <c r="H15" s="45" t="s">
        <v>158</v>
      </c>
      <c r="I15" s="45" t="s">
        <v>159</v>
      </c>
      <c r="J15" s="45" t="s">
        <v>160</v>
      </c>
      <c r="K15" s="45" t="s">
        <v>21</v>
      </c>
    </row>
    <row r="16" spans="1:11" ht="20.25" customHeight="1" x14ac:dyDescent="0.25">
      <c r="A16" s="235"/>
      <c r="B16" s="235" t="s">
        <v>216</v>
      </c>
      <c r="C16" s="235" t="s">
        <v>211</v>
      </c>
      <c r="D16" s="227" t="s">
        <v>145</v>
      </c>
      <c r="E16" s="227"/>
      <c r="F16" s="57">
        <f>F17+F18+F19</f>
        <v>16662.3</v>
      </c>
      <c r="G16" s="57">
        <f t="shared" ref="G16:J16" si="1">G17+G18+G19</f>
        <v>16662.3</v>
      </c>
      <c r="H16" s="57">
        <f t="shared" si="1"/>
        <v>16662.3</v>
      </c>
      <c r="I16" s="57">
        <f t="shared" si="1"/>
        <v>16662.3</v>
      </c>
      <c r="J16" s="57">
        <f t="shared" si="1"/>
        <v>16662.3</v>
      </c>
      <c r="K16" s="57">
        <f>F16+G16+H16+I16+J16</f>
        <v>83311.5</v>
      </c>
    </row>
    <row r="17" spans="1:11" ht="51" customHeight="1" x14ac:dyDescent="0.25">
      <c r="A17" s="235"/>
      <c r="B17" s="235"/>
      <c r="C17" s="235"/>
      <c r="D17" s="227" t="s">
        <v>214</v>
      </c>
      <c r="E17" s="227"/>
      <c r="F17" s="57">
        <v>16662.3</v>
      </c>
      <c r="G17" s="57">
        <v>16662.3</v>
      </c>
      <c r="H17" s="57">
        <v>16662.3</v>
      </c>
      <c r="I17" s="57">
        <v>16662.3</v>
      </c>
      <c r="J17" s="57">
        <v>16662.3</v>
      </c>
      <c r="K17" s="173">
        <f t="shared" ref="K17:K19" si="2">F17+G17+H17+I17+J17</f>
        <v>83311.5</v>
      </c>
    </row>
    <row r="18" spans="1:11" ht="25.5" customHeight="1" x14ac:dyDescent="0.25">
      <c r="A18" s="235"/>
      <c r="B18" s="235"/>
      <c r="C18" s="235"/>
      <c r="D18" s="227" t="s">
        <v>24</v>
      </c>
      <c r="E18" s="227"/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173">
        <f t="shared" si="2"/>
        <v>0</v>
      </c>
    </row>
    <row r="19" spans="1:11" ht="38.25" customHeight="1" x14ac:dyDescent="0.25">
      <c r="A19" s="235"/>
      <c r="B19" s="235"/>
      <c r="C19" s="235"/>
      <c r="D19" s="227" t="s">
        <v>25</v>
      </c>
      <c r="E19" s="227"/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173">
        <f t="shared" si="2"/>
        <v>0</v>
      </c>
    </row>
    <row r="20" spans="1:11" ht="24.75" customHeight="1" x14ac:dyDescent="0.25">
      <c r="A20" s="238" t="s">
        <v>370</v>
      </c>
      <c r="B20" s="238"/>
      <c r="C20" s="238"/>
      <c r="D20" s="238"/>
      <c r="E20" s="238"/>
      <c r="F20" s="45" t="s">
        <v>12</v>
      </c>
      <c r="G20" s="45" t="s">
        <v>13</v>
      </c>
      <c r="H20" s="45" t="s">
        <v>158</v>
      </c>
      <c r="I20" s="45" t="s">
        <v>159</v>
      </c>
      <c r="J20" s="234" t="s">
        <v>160</v>
      </c>
      <c r="K20" s="234"/>
    </row>
    <row r="21" spans="1:11" ht="27" customHeight="1" x14ac:dyDescent="0.25">
      <c r="A21" s="230" t="s">
        <v>168</v>
      </c>
      <c r="B21" s="230"/>
      <c r="C21" s="230"/>
      <c r="D21" s="230"/>
      <c r="E21" s="230"/>
      <c r="F21" s="63">
        <v>100</v>
      </c>
      <c r="G21" s="63">
        <v>100</v>
      </c>
      <c r="H21" s="63">
        <v>100</v>
      </c>
      <c r="I21" s="63">
        <v>100</v>
      </c>
      <c r="J21" s="228">
        <v>100</v>
      </c>
      <c r="K21" s="228"/>
    </row>
    <row r="22" spans="1:11" ht="35.25" customHeight="1" x14ac:dyDescent="0.25">
      <c r="A22" s="229" t="s">
        <v>167</v>
      </c>
      <c r="B22" s="229"/>
      <c r="C22" s="229"/>
      <c r="D22" s="229"/>
      <c r="E22" s="229"/>
      <c r="F22" s="63"/>
      <c r="G22" s="63"/>
      <c r="H22" s="63"/>
      <c r="I22" s="63"/>
      <c r="J22" s="228"/>
      <c r="K22" s="228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/>
    </row>
  </sheetData>
  <mergeCells count="31">
    <mergeCell ref="A22:E22"/>
    <mergeCell ref="J22:K22"/>
    <mergeCell ref="D18:E18"/>
    <mergeCell ref="D19:E19"/>
    <mergeCell ref="A20:E20"/>
    <mergeCell ref="J20:K20"/>
    <mergeCell ref="A21:E21"/>
    <mergeCell ref="J21:K21"/>
    <mergeCell ref="A13:A19"/>
    <mergeCell ref="B13:B15"/>
    <mergeCell ref="C13:C15"/>
    <mergeCell ref="D13:E15"/>
    <mergeCell ref="F13:K14"/>
    <mergeCell ref="B16:B19"/>
    <mergeCell ref="C16:C19"/>
    <mergeCell ref="D16:E16"/>
    <mergeCell ref="D17:E17"/>
    <mergeCell ref="A9:B9"/>
    <mergeCell ref="C9:K9"/>
    <mergeCell ref="A10:B12"/>
    <mergeCell ref="C10:K10"/>
    <mergeCell ref="C11:E11"/>
    <mergeCell ref="J11:K11"/>
    <mergeCell ref="C12:E12"/>
    <mergeCell ref="J12:K12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N18" sqref="N18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03" t="s">
        <v>32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4"/>
    </row>
    <row r="5" spans="1:11" x14ac:dyDescent="0.25">
      <c r="A5" s="239" t="s">
        <v>33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x14ac:dyDescent="0.25">
      <c r="A6" s="239" t="s">
        <v>223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1" x14ac:dyDescent="0.25">
      <c r="A7" s="239" t="s">
        <v>16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x14ac:dyDescent="0.25">
      <c r="A8" s="3"/>
    </row>
    <row r="9" spans="1:11" ht="38.25" customHeight="1" x14ac:dyDescent="0.25">
      <c r="A9" s="227" t="s">
        <v>17</v>
      </c>
      <c r="B9" s="22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11" ht="25.5" customHeight="1" x14ac:dyDescent="0.25">
      <c r="A10" s="227" t="s">
        <v>18</v>
      </c>
      <c r="B10" s="227"/>
      <c r="C10" s="231" t="s">
        <v>225</v>
      </c>
      <c r="D10" s="231"/>
      <c r="E10" s="231"/>
      <c r="F10" s="231"/>
      <c r="G10" s="231"/>
      <c r="H10" s="231"/>
      <c r="I10" s="231"/>
      <c r="J10" s="231"/>
      <c r="K10" s="231"/>
    </row>
    <row r="11" spans="1:11" ht="39" customHeight="1" x14ac:dyDescent="0.25">
      <c r="A11" s="227"/>
      <c r="B11" s="227"/>
      <c r="C11" s="223" t="s">
        <v>19</v>
      </c>
      <c r="D11" s="223"/>
      <c r="E11" s="223"/>
      <c r="F11" s="61" t="s">
        <v>12</v>
      </c>
      <c r="G11" s="61" t="s">
        <v>13</v>
      </c>
      <c r="H11" s="61" t="s">
        <v>158</v>
      </c>
      <c r="I11" s="61" t="s">
        <v>159</v>
      </c>
      <c r="J11" s="225" t="s">
        <v>160</v>
      </c>
      <c r="K11" s="225"/>
    </row>
    <row r="12" spans="1:11" x14ac:dyDescent="0.25">
      <c r="A12" s="227"/>
      <c r="B12" s="227"/>
      <c r="C12" s="224">
        <v>0</v>
      </c>
      <c r="D12" s="224"/>
      <c r="E12" s="224"/>
      <c r="F12" s="38">
        <f>F16</f>
        <v>35333.199999999997</v>
      </c>
      <c r="G12" s="38">
        <f>G16</f>
        <v>35333.199999999997</v>
      </c>
      <c r="H12" s="38">
        <f>H16</f>
        <v>35333.199999999997</v>
      </c>
      <c r="I12" s="38">
        <f t="shared" ref="I12" si="0">I16</f>
        <v>35333.199999999997</v>
      </c>
      <c r="J12" s="240">
        <f>J16</f>
        <v>35333.199999999997</v>
      </c>
      <c r="K12" s="240"/>
    </row>
    <row r="13" spans="1:11" ht="27.75" customHeight="1" x14ac:dyDescent="0.25">
      <c r="A13" s="235" t="s">
        <v>29</v>
      </c>
      <c r="B13" s="235" t="s">
        <v>26</v>
      </c>
      <c r="C13" s="235" t="s">
        <v>27</v>
      </c>
      <c r="D13" s="235" t="s">
        <v>28</v>
      </c>
      <c r="E13" s="235"/>
      <c r="F13" s="223" t="s">
        <v>20</v>
      </c>
      <c r="G13" s="223"/>
      <c r="H13" s="223"/>
      <c r="I13" s="223"/>
      <c r="J13" s="223"/>
      <c r="K13" s="223"/>
    </row>
    <row r="14" spans="1:11" ht="31.5" hidden="1" customHeight="1" x14ac:dyDescent="0.25">
      <c r="A14" s="235"/>
      <c r="B14" s="235"/>
      <c r="C14" s="235"/>
      <c r="D14" s="235"/>
      <c r="E14" s="235"/>
      <c r="F14" s="223"/>
      <c r="G14" s="223"/>
      <c r="H14" s="223"/>
      <c r="I14" s="223"/>
      <c r="J14" s="223"/>
      <c r="K14" s="223"/>
    </row>
    <row r="15" spans="1:11" ht="27.75" customHeight="1" x14ac:dyDescent="0.25">
      <c r="A15" s="235"/>
      <c r="B15" s="235"/>
      <c r="C15" s="235"/>
      <c r="D15" s="235"/>
      <c r="E15" s="235"/>
      <c r="F15" s="61" t="s">
        <v>12</v>
      </c>
      <c r="G15" s="61" t="s">
        <v>13</v>
      </c>
      <c r="H15" s="61" t="s">
        <v>158</v>
      </c>
      <c r="I15" s="61" t="s">
        <v>159</v>
      </c>
      <c r="J15" s="37" t="s">
        <v>226</v>
      </c>
      <c r="K15" s="37" t="s">
        <v>21</v>
      </c>
    </row>
    <row r="16" spans="1:11" ht="20.25" customHeight="1" x14ac:dyDescent="0.25">
      <c r="A16" s="235"/>
      <c r="B16" s="235" t="s">
        <v>224</v>
      </c>
      <c r="C16" s="235" t="s">
        <v>211</v>
      </c>
      <c r="D16" s="227" t="s">
        <v>22</v>
      </c>
      <c r="E16" s="227"/>
      <c r="F16" s="38">
        <f>F18+F19+F20</f>
        <v>35333.199999999997</v>
      </c>
      <c r="G16" s="38">
        <f t="shared" ref="G16:K16" si="1">G18+G19+G20</f>
        <v>35333.199999999997</v>
      </c>
      <c r="H16" s="38">
        <f t="shared" si="1"/>
        <v>35333.199999999997</v>
      </c>
      <c r="I16" s="38">
        <f t="shared" si="1"/>
        <v>35333.199999999997</v>
      </c>
      <c r="J16" s="38">
        <f t="shared" si="1"/>
        <v>35333.199999999997</v>
      </c>
      <c r="K16" s="38">
        <f t="shared" si="1"/>
        <v>176666</v>
      </c>
    </row>
    <row r="17" spans="1:11" ht="16.5" customHeight="1" x14ac:dyDescent="0.25">
      <c r="A17" s="235"/>
      <c r="B17" s="235"/>
      <c r="C17" s="235"/>
      <c r="D17" s="227" t="s">
        <v>23</v>
      </c>
      <c r="E17" s="227"/>
      <c r="F17" s="38"/>
      <c r="G17" s="38"/>
      <c r="H17" s="38"/>
      <c r="I17" s="38"/>
      <c r="J17" s="38"/>
      <c r="K17" s="38"/>
    </row>
    <row r="18" spans="1:11" ht="51" customHeight="1" x14ac:dyDescent="0.25">
      <c r="A18" s="235"/>
      <c r="B18" s="235"/>
      <c r="C18" s="235"/>
      <c r="D18" s="227" t="s">
        <v>227</v>
      </c>
      <c r="E18" s="227"/>
      <c r="F18" s="38">
        <v>35333.199999999997</v>
      </c>
      <c r="G18" s="38">
        <v>35333.199999999997</v>
      </c>
      <c r="H18" s="38">
        <v>35333.199999999997</v>
      </c>
      <c r="I18" s="38">
        <v>35333.199999999997</v>
      </c>
      <c r="J18" s="38">
        <v>35333.199999999997</v>
      </c>
      <c r="K18" s="38">
        <f>F18+G18+H18+I18+J18</f>
        <v>176666</v>
      </c>
    </row>
    <row r="19" spans="1:11" ht="25.5" customHeight="1" x14ac:dyDescent="0.25">
      <c r="A19" s="235"/>
      <c r="B19" s="235"/>
      <c r="C19" s="235"/>
      <c r="D19" s="227" t="s">
        <v>24</v>
      </c>
      <c r="E19" s="227"/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174">
        <f t="shared" ref="K19:K20" si="2">F19+G19+H19+I19+J19</f>
        <v>0</v>
      </c>
    </row>
    <row r="20" spans="1:11" ht="38.25" customHeight="1" x14ac:dyDescent="0.25">
      <c r="A20" s="235"/>
      <c r="B20" s="235"/>
      <c r="C20" s="235"/>
      <c r="D20" s="227" t="s">
        <v>25</v>
      </c>
      <c r="E20" s="227"/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174">
        <f t="shared" si="2"/>
        <v>0</v>
      </c>
    </row>
    <row r="21" spans="1:11" ht="24.75" customHeight="1" x14ac:dyDescent="0.25">
      <c r="A21" s="238" t="s">
        <v>370</v>
      </c>
      <c r="B21" s="238"/>
      <c r="C21" s="238"/>
      <c r="D21" s="238"/>
      <c r="E21" s="238"/>
      <c r="F21" s="61" t="s">
        <v>12</v>
      </c>
      <c r="G21" s="61" t="s">
        <v>13</v>
      </c>
      <c r="H21" s="61" t="s">
        <v>158</v>
      </c>
      <c r="I21" s="61" t="s">
        <v>159</v>
      </c>
      <c r="J21" s="225" t="s">
        <v>160</v>
      </c>
      <c r="K21" s="225"/>
    </row>
    <row r="22" spans="1:11" ht="44.25" customHeight="1" x14ac:dyDescent="0.25">
      <c r="A22" s="230" t="s">
        <v>166</v>
      </c>
      <c r="B22" s="230"/>
      <c r="C22" s="230"/>
      <c r="D22" s="230"/>
      <c r="E22" s="230"/>
      <c r="F22" s="35">
        <v>100</v>
      </c>
      <c r="G22" s="35">
        <v>100</v>
      </c>
      <c r="H22" s="35">
        <v>100</v>
      </c>
      <c r="I22" s="35">
        <v>100</v>
      </c>
      <c r="J22" s="223">
        <v>100</v>
      </c>
      <c r="K22" s="223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/>
    </row>
  </sheetData>
  <mergeCells count="30">
    <mergeCell ref="D19:E19"/>
    <mergeCell ref="D20:E20"/>
    <mergeCell ref="A21:E21"/>
    <mergeCell ref="J21:K21"/>
    <mergeCell ref="A22:E22"/>
    <mergeCell ref="J22:K22"/>
    <mergeCell ref="A13:A20"/>
    <mergeCell ref="B13:B15"/>
    <mergeCell ref="C13:C15"/>
    <mergeCell ref="D13:E15"/>
    <mergeCell ref="F13:K14"/>
    <mergeCell ref="B16:B20"/>
    <mergeCell ref="C16:C20"/>
    <mergeCell ref="D16:E16"/>
    <mergeCell ref="D17:E17"/>
    <mergeCell ref="D18:E18"/>
    <mergeCell ref="A9:B9"/>
    <mergeCell ref="C9:K9"/>
    <mergeCell ref="A10:B12"/>
    <mergeCell ref="C10:K10"/>
    <mergeCell ref="C11:E11"/>
    <mergeCell ref="J11:K11"/>
    <mergeCell ref="C12:E12"/>
    <mergeCell ref="J12:K12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0" zoomScaleNormal="100" workbookViewId="0">
      <selection activeCell="K21" sqref="K21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03" t="s">
        <v>34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4"/>
    </row>
    <row r="5" spans="1:11" x14ac:dyDescent="0.25">
      <c r="A5" s="239" t="s">
        <v>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ht="23.25" customHeight="1" x14ac:dyDescent="0.25">
      <c r="A6" s="241" t="s">
        <v>253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1" x14ac:dyDescent="0.25">
      <c r="A7" s="239" t="s">
        <v>213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x14ac:dyDescent="0.25">
      <c r="A8" s="3"/>
    </row>
    <row r="9" spans="1:11" ht="34.5" customHeight="1" x14ac:dyDescent="0.25">
      <c r="A9" s="227" t="s">
        <v>17</v>
      </c>
      <c r="B9" s="22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11" ht="19.5" customHeight="1" x14ac:dyDescent="0.25">
      <c r="A10" s="227" t="s">
        <v>18</v>
      </c>
      <c r="B10" s="227"/>
      <c r="C10" s="231" t="s">
        <v>230</v>
      </c>
      <c r="D10" s="231"/>
      <c r="E10" s="231"/>
      <c r="F10" s="231"/>
      <c r="G10" s="231"/>
      <c r="H10" s="231"/>
      <c r="I10" s="231"/>
      <c r="J10" s="231"/>
      <c r="K10" s="231"/>
    </row>
    <row r="11" spans="1:11" ht="38.25" customHeight="1" x14ac:dyDescent="0.25">
      <c r="A11" s="227"/>
      <c r="B11" s="227"/>
      <c r="C11" s="223" t="s">
        <v>19</v>
      </c>
      <c r="D11" s="223"/>
      <c r="E11" s="223"/>
      <c r="F11" s="61" t="s">
        <v>12</v>
      </c>
      <c r="G11" s="61" t="s">
        <v>13</v>
      </c>
      <c r="H11" s="61" t="s">
        <v>158</v>
      </c>
      <c r="I11" s="61" t="s">
        <v>159</v>
      </c>
      <c r="J11" s="225" t="s">
        <v>160</v>
      </c>
      <c r="K11" s="225"/>
    </row>
    <row r="12" spans="1:11" ht="19.5" customHeight="1" x14ac:dyDescent="0.25">
      <c r="A12" s="227"/>
      <c r="B12" s="227"/>
      <c r="C12" s="224">
        <v>0</v>
      </c>
      <c r="D12" s="224"/>
      <c r="E12" s="224"/>
      <c r="F12" s="57">
        <v>0</v>
      </c>
      <c r="G12" s="57">
        <f>G16</f>
        <v>0</v>
      </c>
      <c r="H12" s="57">
        <f>H16</f>
        <v>0</v>
      </c>
      <c r="I12" s="57">
        <f t="shared" ref="I12" si="0">I16</f>
        <v>0</v>
      </c>
      <c r="J12" s="226">
        <f>J16</f>
        <v>0</v>
      </c>
      <c r="K12" s="226"/>
    </row>
    <row r="13" spans="1:11" ht="29.25" customHeight="1" x14ac:dyDescent="0.25">
      <c r="A13" s="227" t="s">
        <v>39</v>
      </c>
      <c r="B13" s="227"/>
      <c r="C13" s="231" t="s">
        <v>232</v>
      </c>
      <c r="D13" s="231"/>
      <c r="E13" s="231"/>
      <c r="F13" s="231"/>
      <c r="G13" s="231"/>
      <c r="H13" s="231"/>
      <c r="I13" s="231"/>
      <c r="J13" s="231"/>
      <c r="K13" s="231"/>
    </row>
    <row r="14" spans="1:11" ht="39" customHeight="1" x14ac:dyDescent="0.25">
      <c r="A14" s="227"/>
      <c r="B14" s="227"/>
      <c r="C14" s="223" t="s">
        <v>19</v>
      </c>
      <c r="D14" s="223"/>
      <c r="E14" s="223"/>
      <c r="F14" s="61" t="s">
        <v>12</v>
      </c>
      <c r="G14" s="61" t="s">
        <v>13</v>
      </c>
      <c r="H14" s="61" t="s">
        <v>158</v>
      </c>
      <c r="I14" s="61" t="s">
        <v>159</v>
      </c>
      <c r="J14" s="225" t="s">
        <v>160</v>
      </c>
      <c r="K14" s="225"/>
    </row>
    <row r="15" spans="1:11" x14ac:dyDescent="0.25">
      <c r="A15" s="227"/>
      <c r="B15" s="227"/>
      <c r="C15" s="224">
        <v>0</v>
      </c>
      <c r="D15" s="224"/>
      <c r="E15" s="224"/>
      <c r="F15" s="57">
        <f>F19</f>
        <v>14062.1</v>
      </c>
      <c r="G15" s="57">
        <f>G19</f>
        <v>14062.1</v>
      </c>
      <c r="H15" s="57">
        <f>H19</f>
        <v>14062.1</v>
      </c>
      <c r="I15" s="57">
        <f t="shared" ref="I15" si="1">I19</f>
        <v>14062.1</v>
      </c>
      <c r="J15" s="226">
        <f>J19</f>
        <v>14062.1</v>
      </c>
      <c r="K15" s="226"/>
    </row>
    <row r="16" spans="1:11" ht="27.75" customHeight="1" x14ac:dyDescent="0.25">
      <c r="A16" s="235" t="s">
        <v>29</v>
      </c>
      <c r="B16" s="235" t="s">
        <v>26</v>
      </c>
      <c r="C16" s="235" t="s">
        <v>27</v>
      </c>
      <c r="D16" s="235" t="s">
        <v>28</v>
      </c>
      <c r="E16" s="235"/>
      <c r="F16" s="228" t="s">
        <v>20</v>
      </c>
      <c r="G16" s="228"/>
      <c r="H16" s="228"/>
      <c r="I16" s="228"/>
      <c r="J16" s="228"/>
      <c r="K16" s="228"/>
    </row>
    <row r="17" spans="1:11" ht="31.5" hidden="1" customHeight="1" x14ac:dyDescent="0.25">
      <c r="A17" s="235"/>
      <c r="B17" s="235"/>
      <c r="C17" s="235"/>
      <c r="D17" s="235"/>
      <c r="E17" s="235"/>
      <c r="F17" s="228"/>
      <c r="G17" s="228"/>
      <c r="H17" s="228"/>
      <c r="I17" s="228"/>
      <c r="J17" s="228"/>
      <c r="K17" s="228"/>
    </row>
    <row r="18" spans="1:11" ht="27.75" customHeight="1" x14ac:dyDescent="0.25">
      <c r="A18" s="235"/>
      <c r="B18" s="235"/>
      <c r="C18" s="235"/>
      <c r="D18" s="235"/>
      <c r="E18" s="235"/>
      <c r="F18" s="45" t="s">
        <v>12</v>
      </c>
      <c r="G18" s="45" t="s">
        <v>13</v>
      </c>
      <c r="H18" s="45" t="s">
        <v>158</v>
      </c>
      <c r="I18" s="45" t="s">
        <v>159</v>
      </c>
      <c r="J18" s="45" t="s">
        <v>226</v>
      </c>
      <c r="K18" s="45" t="s">
        <v>21</v>
      </c>
    </row>
    <row r="19" spans="1:11" ht="20.25" customHeight="1" x14ac:dyDescent="0.25">
      <c r="A19" s="235"/>
      <c r="B19" s="235" t="s">
        <v>228</v>
      </c>
      <c r="C19" s="235" t="s">
        <v>211</v>
      </c>
      <c r="D19" s="227" t="s">
        <v>22</v>
      </c>
      <c r="E19" s="227"/>
      <c r="F19" s="57">
        <f>F21+F22+F23</f>
        <v>14062.1</v>
      </c>
      <c r="G19" s="57">
        <f t="shared" ref="G19:K19" si="2">G21+G22+G23</f>
        <v>14062.1</v>
      </c>
      <c r="H19" s="57">
        <f t="shared" si="2"/>
        <v>14062.1</v>
      </c>
      <c r="I19" s="57">
        <f t="shared" si="2"/>
        <v>14062.1</v>
      </c>
      <c r="J19" s="57">
        <f t="shared" si="2"/>
        <v>14062.1</v>
      </c>
      <c r="K19" s="57">
        <f t="shared" si="2"/>
        <v>70310.5</v>
      </c>
    </row>
    <row r="20" spans="1:11" ht="16.5" customHeight="1" x14ac:dyDescent="0.25">
      <c r="A20" s="235"/>
      <c r="B20" s="235"/>
      <c r="C20" s="235"/>
      <c r="D20" s="227" t="s">
        <v>23</v>
      </c>
      <c r="E20" s="227"/>
      <c r="F20" s="57"/>
      <c r="G20" s="57"/>
      <c r="H20" s="57"/>
      <c r="I20" s="57"/>
      <c r="J20" s="57"/>
      <c r="K20" s="57"/>
    </row>
    <row r="21" spans="1:11" ht="51" customHeight="1" x14ac:dyDescent="0.25">
      <c r="A21" s="235"/>
      <c r="B21" s="235"/>
      <c r="C21" s="235"/>
      <c r="D21" s="227" t="s">
        <v>236</v>
      </c>
      <c r="E21" s="227"/>
      <c r="F21" s="57">
        <v>14062.1</v>
      </c>
      <c r="G21" s="57">
        <v>14062.1</v>
      </c>
      <c r="H21" s="57">
        <v>14062.1</v>
      </c>
      <c r="I21" s="57">
        <v>14062.1</v>
      </c>
      <c r="J21" s="57">
        <v>14062.1</v>
      </c>
      <c r="K21" s="57">
        <f>F21+G21+H21+I21+J21</f>
        <v>70310.5</v>
      </c>
    </row>
    <row r="22" spans="1:11" ht="25.5" customHeight="1" x14ac:dyDescent="0.25">
      <c r="A22" s="235"/>
      <c r="B22" s="235"/>
      <c r="C22" s="235"/>
      <c r="D22" s="227" t="s">
        <v>24</v>
      </c>
      <c r="E22" s="227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173">
        <f t="shared" ref="K22:K23" si="3">F22+G22+H22+I22+J22</f>
        <v>0</v>
      </c>
    </row>
    <row r="23" spans="1:11" ht="38.25" customHeight="1" x14ac:dyDescent="0.25">
      <c r="A23" s="235"/>
      <c r="B23" s="235"/>
      <c r="C23" s="235"/>
      <c r="D23" s="227" t="s">
        <v>25</v>
      </c>
      <c r="E23" s="227"/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173">
        <f t="shared" si="3"/>
        <v>0</v>
      </c>
    </row>
    <row r="24" spans="1:11" ht="24.75" customHeight="1" x14ac:dyDescent="0.25">
      <c r="A24" s="238" t="s">
        <v>370</v>
      </c>
      <c r="B24" s="238"/>
      <c r="C24" s="238"/>
      <c r="D24" s="238"/>
      <c r="E24" s="238"/>
      <c r="F24" s="61" t="s">
        <v>12</v>
      </c>
      <c r="G24" s="61" t="s">
        <v>13</v>
      </c>
      <c r="H24" s="61" t="s">
        <v>158</v>
      </c>
      <c r="I24" s="61" t="s">
        <v>159</v>
      </c>
      <c r="J24" s="225" t="s">
        <v>160</v>
      </c>
      <c r="K24" s="225"/>
    </row>
    <row r="25" spans="1:11" ht="24.75" customHeight="1" x14ac:dyDescent="0.25">
      <c r="A25" s="243" t="s">
        <v>36</v>
      </c>
      <c r="B25" s="244"/>
      <c r="C25" s="244"/>
      <c r="D25" s="244"/>
      <c r="E25" s="245"/>
      <c r="F25" s="61">
        <v>5.54</v>
      </c>
      <c r="G25" s="61">
        <v>5.57</v>
      </c>
      <c r="H25" s="61">
        <v>5.68</v>
      </c>
      <c r="I25" s="61">
        <v>5.74</v>
      </c>
      <c r="J25" s="246">
        <v>5.77</v>
      </c>
      <c r="K25" s="247"/>
    </row>
    <row r="26" spans="1:11" ht="29.25" customHeight="1" x14ac:dyDescent="0.25">
      <c r="A26" s="243" t="s">
        <v>237</v>
      </c>
      <c r="B26" s="244"/>
      <c r="C26" s="244"/>
      <c r="D26" s="244"/>
      <c r="E26" s="245"/>
      <c r="F26" s="61">
        <v>1</v>
      </c>
      <c r="G26" s="61">
        <v>1</v>
      </c>
      <c r="H26" s="61">
        <v>1</v>
      </c>
      <c r="I26" s="61">
        <v>1</v>
      </c>
      <c r="J26" s="246">
        <v>1</v>
      </c>
      <c r="K26" s="247"/>
    </row>
    <row r="27" spans="1:11" ht="23.25" customHeight="1" x14ac:dyDescent="0.25">
      <c r="A27" s="230" t="s">
        <v>234</v>
      </c>
      <c r="B27" s="230"/>
      <c r="C27" s="230"/>
      <c r="D27" s="230"/>
      <c r="E27" s="230"/>
      <c r="F27" s="168"/>
      <c r="G27" s="168"/>
      <c r="H27" s="168"/>
      <c r="I27" s="168"/>
      <c r="J27" s="242"/>
      <c r="K27" s="242"/>
    </row>
    <row r="28" spans="1:11" ht="26.25" customHeight="1" x14ac:dyDescent="0.25">
      <c r="A28" s="230" t="s">
        <v>238</v>
      </c>
      <c r="B28" s="230"/>
      <c r="C28" s="230"/>
      <c r="D28" s="230"/>
      <c r="E28" s="230"/>
      <c r="F28" s="168"/>
      <c r="G28" s="168"/>
      <c r="H28" s="168"/>
      <c r="I28" s="168"/>
      <c r="J28" s="242"/>
      <c r="K28" s="24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4"/>
    </row>
  </sheetData>
  <mergeCells count="42">
    <mergeCell ref="A25:E25"/>
    <mergeCell ref="A26:E26"/>
    <mergeCell ref="J26:K26"/>
    <mergeCell ref="J25:K25"/>
    <mergeCell ref="A28:E28"/>
    <mergeCell ref="J28:K28"/>
    <mergeCell ref="D22:E22"/>
    <mergeCell ref="D23:E23"/>
    <mergeCell ref="A24:E24"/>
    <mergeCell ref="J24:K24"/>
    <mergeCell ref="A27:E27"/>
    <mergeCell ref="J27:K27"/>
    <mergeCell ref="A16:A23"/>
    <mergeCell ref="B16:B18"/>
    <mergeCell ref="C16:C18"/>
    <mergeCell ref="D16:E18"/>
    <mergeCell ref="F16:K17"/>
    <mergeCell ref="B19:B23"/>
    <mergeCell ref="C19:C23"/>
    <mergeCell ref="D19:E19"/>
    <mergeCell ref="D20:E20"/>
    <mergeCell ref="D21:E21"/>
    <mergeCell ref="A9:B9"/>
    <mergeCell ref="C9:K9"/>
    <mergeCell ref="A13:B15"/>
    <mergeCell ref="C13:K13"/>
    <mergeCell ref="C14:E14"/>
    <mergeCell ref="J14:K14"/>
    <mergeCell ref="C15:E15"/>
    <mergeCell ref="J15:K15"/>
    <mergeCell ref="A10:B12"/>
    <mergeCell ref="C10:K10"/>
    <mergeCell ref="C11:E11"/>
    <mergeCell ref="J11:K11"/>
    <mergeCell ref="C12:E12"/>
    <mergeCell ref="J12:K12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topLeftCell="A4" zoomScale="60" zoomScaleNormal="100" workbookViewId="0">
      <selection activeCell="R21" sqref="R21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03" t="s">
        <v>37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20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20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20" x14ac:dyDescent="0.25">
      <c r="A4" s="59"/>
    </row>
    <row r="5" spans="1:20" x14ac:dyDescent="0.25">
      <c r="A5" s="239" t="s">
        <v>38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20" x14ac:dyDescent="0.25">
      <c r="A6" s="241" t="s">
        <v>242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20" x14ac:dyDescent="0.25">
      <c r="A7" s="239" t="s">
        <v>213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20" x14ac:dyDescent="0.25">
      <c r="A8" s="3"/>
    </row>
    <row r="9" spans="1:20" ht="38.25" customHeight="1" x14ac:dyDescent="0.25">
      <c r="A9" s="227" t="s">
        <v>17</v>
      </c>
      <c r="B9" s="22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20" ht="30.75" customHeight="1" x14ac:dyDescent="0.25">
      <c r="A10" s="227" t="s">
        <v>18</v>
      </c>
      <c r="B10" s="227"/>
      <c r="C10" s="231" t="s">
        <v>241</v>
      </c>
      <c r="D10" s="231"/>
      <c r="E10" s="231"/>
      <c r="F10" s="231"/>
      <c r="G10" s="231"/>
      <c r="H10" s="231"/>
      <c r="I10" s="231"/>
      <c r="J10" s="231"/>
      <c r="K10" s="231"/>
    </row>
    <row r="11" spans="1:20" x14ac:dyDescent="0.25">
      <c r="A11" s="227"/>
      <c r="B11" s="227"/>
      <c r="C11" s="223" t="s">
        <v>19</v>
      </c>
      <c r="D11" s="223"/>
      <c r="E11" s="223"/>
      <c r="F11" s="61" t="s">
        <v>12</v>
      </c>
      <c r="G11" s="61" t="s">
        <v>13</v>
      </c>
      <c r="H11" s="61" t="s">
        <v>158</v>
      </c>
      <c r="I11" s="61" t="s">
        <v>159</v>
      </c>
      <c r="J11" s="225" t="s">
        <v>160</v>
      </c>
      <c r="K11" s="225"/>
    </row>
    <row r="12" spans="1:20" x14ac:dyDescent="0.25">
      <c r="A12" s="227"/>
      <c r="B12" s="227"/>
      <c r="C12" s="224">
        <v>0</v>
      </c>
      <c r="D12" s="224"/>
      <c r="E12" s="224"/>
      <c r="F12" s="62">
        <f>F19</f>
        <v>0</v>
      </c>
      <c r="G12" s="62">
        <f t="shared" ref="G12:I12" si="0">G19</f>
        <v>0</v>
      </c>
      <c r="H12" s="62">
        <f t="shared" si="0"/>
        <v>0</v>
      </c>
      <c r="I12" s="62">
        <f t="shared" si="0"/>
        <v>0</v>
      </c>
      <c r="J12" s="240">
        <f>J19</f>
        <v>0</v>
      </c>
      <c r="K12" s="240"/>
    </row>
    <row r="13" spans="1:20" ht="38.25" customHeight="1" x14ac:dyDescent="0.25">
      <c r="A13" s="227" t="s">
        <v>39</v>
      </c>
      <c r="B13" s="227"/>
      <c r="C13" s="231" t="s">
        <v>48</v>
      </c>
      <c r="D13" s="231"/>
      <c r="E13" s="231"/>
      <c r="F13" s="231"/>
      <c r="G13" s="231"/>
      <c r="H13" s="231"/>
      <c r="I13" s="231"/>
      <c r="J13" s="231"/>
      <c r="K13" s="231"/>
    </row>
    <row r="14" spans="1:20" x14ac:dyDescent="0.25">
      <c r="A14" s="227"/>
      <c r="B14" s="227"/>
      <c r="C14" s="223" t="s">
        <v>19</v>
      </c>
      <c r="D14" s="223"/>
      <c r="E14" s="223"/>
      <c r="F14" s="99" t="s">
        <v>12</v>
      </c>
      <c r="G14" s="99" t="s">
        <v>13</v>
      </c>
      <c r="H14" s="99" t="s">
        <v>158</v>
      </c>
      <c r="I14" s="99" t="s">
        <v>159</v>
      </c>
      <c r="J14" s="225" t="s">
        <v>160</v>
      </c>
      <c r="K14" s="225"/>
      <c r="M14" s="6"/>
      <c r="N14" s="7"/>
      <c r="O14" s="6"/>
      <c r="P14" s="6"/>
      <c r="Q14" s="8"/>
      <c r="R14" s="6"/>
      <c r="S14" s="6"/>
      <c r="T14" s="6"/>
    </row>
    <row r="15" spans="1:20" x14ac:dyDescent="0.25">
      <c r="A15" s="227"/>
      <c r="B15" s="227"/>
      <c r="C15" s="224">
        <v>0</v>
      </c>
      <c r="D15" s="224"/>
      <c r="E15" s="224"/>
      <c r="F15" s="62">
        <v>0</v>
      </c>
      <c r="G15" s="62">
        <f>G16</f>
        <v>0</v>
      </c>
      <c r="H15" s="62">
        <f>H16</f>
        <v>0</v>
      </c>
      <c r="I15" s="62">
        <f t="shared" ref="I15" si="1">I16</f>
        <v>0</v>
      </c>
      <c r="J15" s="240">
        <f>J16</f>
        <v>0</v>
      </c>
      <c r="K15" s="240"/>
      <c r="M15" s="6"/>
      <c r="N15" s="7"/>
      <c r="O15" s="6"/>
      <c r="P15" s="6"/>
      <c r="Q15" s="8"/>
      <c r="R15" s="6"/>
      <c r="S15" s="6"/>
      <c r="T15" s="6"/>
    </row>
    <row r="16" spans="1:20" ht="27.75" customHeight="1" x14ac:dyDescent="0.25">
      <c r="A16" s="235" t="s">
        <v>29</v>
      </c>
      <c r="B16" s="235" t="s">
        <v>26</v>
      </c>
      <c r="C16" s="235" t="s">
        <v>27</v>
      </c>
      <c r="D16" s="235" t="s">
        <v>28</v>
      </c>
      <c r="E16" s="235"/>
      <c r="F16" s="223" t="s">
        <v>20</v>
      </c>
      <c r="G16" s="223"/>
      <c r="H16" s="223"/>
      <c r="I16" s="223"/>
      <c r="J16" s="223"/>
      <c r="K16" s="223"/>
      <c r="M16" s="6"/>
      <c r="N16" s="7"/>
      <c r="O16" s="6"/>
      <c r="P16" s="6"/>
      <c r="Q16" s="8"/>
      <c r="R16" s="6"/>
      <c r="S16" s="6"/>
      <c r="T16" s="6"/>
    </row>
    <row r="17" spans="1:20" ht="31.5" hidden="1" customHeight="1" x14ac:dyDescent="0.25">
      <c r="A17" s="235"/>
      <c r="B17" s="235"/>
      <c r="C17" s="235"/>
      <c r="D17" s="235"/>
      <c r="E17" s="235"/>
      <c r="F17" s="223"/>
      <c r="G17" s="223"/>
      <c r="H17" s="223"/>
      <c r="I17" s="223"/>
      <c r="J17" s="223"/>
      <c r="K17" s="223"/>
      <c r="M17" s="6"/>
      <c r="N17" s="7"/>
      <c r="O17" s="6"/>
      <c r="P17" s="6"/>
      <c r="Q17" s="8"/>
      <c r="R17" s="6"/>
      <c r="S17" s="6"/>
      <c r="T17" s="6"/>
    </row>
    <row r="18" spans="1:20" ht="27.75" customHeight="1" x14ac:dyDescent="0.25">
      <c r="A18" s="235"/>
      <c r="B18" s="235"/>
      <c r="C18" s="235"/>
      <c r="D18" s="235"/>
      <c r="E18" s="235"/>
      <c r="F18" s="99" t="s">
        <v>12</v>
      </c>
      <c r="G18" s="99" t="s">
        <v>13</v>
      </c>
      <c r="H18" s="99" t="s">
        <v>158</v>
      </c>
      <c r="I18" s="99" t="s">
        <v>159</v>
      </c>
      <c r="J18" s="61" t="s">
        <v>226</v>
      </c>
      <c r="K18" s="61" t="s">
        <v>21</v>
      </c>
      <c r="M18" s="6"/>
      <c r="N18" s="7"/>
      <c r="O18" s="6"/>
      <c r="P18" s="6"/>
      <c r="Q18" s="8"/>
      <c r="R18" s="6"/>
      <c r="S18" s="6"/>
      <c r="T18" s="6"/>
    </row>
    <row r="19" spans="1:20" ht="20.25" customHeight="1" x14ac:dyDescent="0.25">
      <c r="A19" s="235"/>
      <c r="B19" s="235" t="s">
        <v>243</v>
      </c>
      <c r="C19" s="235" t="s">
        <v>211</v>
      </c>
      <c r="D19" s="227" t="s">
        <v>22</v>
      </c>
      <c r="E19" s="227"/>
      <c r="F19" s="62">
        <f>F21+F22+F23</f>
        <v>0</v>
      </c>
      <c r="G19" s="100">
        <f t="shared" ref="G19:K19" si="2">G21+G22+G23</f>
        <v>0</v>
      </c>
      <c r="H19" s="100">
        <f t="shared" si="2"/>
        <v>0</v>
      </c>
      <c r="I19" s="100">
        <f t="shared" si="2"/>
        <v>0</v>
      </c>
      <c r="J19" s="100">
        <f t="shared" si="2"/>
        <v>0</v>
      </c>
      <c r="K19" s="100">
        <f t="shared" si="2"/>
        <v>0</v>
      </c>
      <c r="M19" s="6"/>
      <c r="N19" s="7"/>
      <c r="O19" s="6"/>
      <c r="P19" s="6"/>
      <c r="Q19" s="8"/>
      <c r="R19" s="6"/>
      <c r="S19" s="6"/>
      <c r="T19" s="6"/>
    </row>
    <row r="20" spans="1:20" ht="16.5" customHeight="1" x14ac:dyDescent="0.25">
      <c r="A20" s="235"/>
      <c r="B20" s="235"/>
      <c r="C20" s="235"/>
      <c r="D20" s="227" t="s">
        <v>23</v>
      </c>
      <c r="E20" s="227"/>
      <c r="F20" s="62"/>
      <c r="G20" s="62"/>
      <c r="H20" s="62"/>
      <c r="I20" s="62"/>
      <c r="J20" s="62"/>
      <c r="K20" s="62"/>
      <c r="M20" s="6"/>
      <c r="N20" s="7"/>
      <c r="O20" s="6"/>
      <c r="P20" s="6"/>
      <c r="Q20" s="8"/>
      <c r="R20" s="6"/>
      <c r="S20" s="6"/>
      <c r="T20" s="6"/>
    </row>
    <row r="21" spans="1:20" ht="51" customHeight="1" x14ac:dyDescent="0.25">
      <c r="A21" s="235"/>
      <c r="B21" s="235"/>
      <c r="C21" s="235"/>
      <c r="D21" s="227" t="s">
        <v>236</v>
      </c>
      <c r="E21" s="227"/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f>F21+G21+H21+I21+J21</f>
        <v>0</v>
      </c>
      <c r="M21" s="6"/>
      <c r="N21" s="7"/>
      <c r="O21" s="6"/>
      <c r="P21" s="6"/>
      <c r="Q21" s="8"/>
      <c r="R21" s="6"/>
      <c r="S21" s="6"/>
      <c r="T21" s="6"/>
    </row>
    <row r="22" spans="1:20" ht="36.75" customHeight="1" x14ac:dyDescent="0.25">
      <c r="A22" s="235"/>
      <c r="B22" s="235"/>
      <c r="C22" s="235"/>
      <c r="D22" s="227" t="s">
        <v>24</v>
      </c>
      <c r="E22" s="227"/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174">
        <f t="shared" ref="K22:K23" si="3">F22+G22+H22+I22+J22</f>
        <v>0</v>
      </c>
      <c r="M22" s="6"/>
      <c r="N22" s="7"/>
      <c r="O22" s="6"/>
      <c r="P22" s="6"/>
      <c r="Q22" s="8"/>
      <c r="R22" s="6"/>
      <c r="S22" s="6"/>
      <c r="T22" s="6"/>
    </row>
    <row r="23" spans="1:20" ht="39.75" customHeight="1" x14ac:dyDescent="0.25">
      <c r="A23" s="235"/>
      <c r="B23" s="235"/>
      <c r="C23" s="235"/>
      <c r="D23" s="227" t="s">
        <v>25</v>
      </c>
      <c r="E23" s="227"/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174">
        <f t="shared" si="3"/>
        <v>0</v>
      </c>
      <c r="M23" s="6"/>
      <c r="N23" s="7"/>
      <c r="O23" s="6"/>
      <c r="P23" s="6"/>
      <c r="Q23" s="8"/>
      <c r="R23" s="6"/>
      <c r="S23" s="6"/>
      <c r="T23" s="6"/>
    </row>
    <row r="24" spans="1:20" ht="24.75" customHeight="1" x14ac:dyDescent="0.25">
      <c r="A24" s="238" t="s">
        <v>370</v>
      </c>
      <c r="B24" s="238"/>
      <c r="C24" s="238"/>
      <c r="D24" s="238"/>
      <c r="E24" s="238"/>
      <c r="F24" s="99" t="s">
        <v>12</v>
      </c>
      <c r="G24" s="99" t="s">
        <v>13</v>
      </c>
      <c r="H24" s="99" t="s">
        <v>158</v>
      </c>
      <c r="I24" s="99" t="s">
        <v>159</v>
      </c>
      <c r="J24" s="225" t="s">
        <v>160</v>
      </c>
      <c r="K24" s="225"/>
      <c r="M24" s="6"/>
      <c r="N24" s="6"/>
      <c r="O24" s="6"/>
      <c r="P24" s="6"/>
      <c r="Q24" s="8"/>
      <c r="R24" s="6"/>
      <c r="S24" s="6"/>
      <c r="T24" s="6"/>
    </row>
    <row r="25" spans="1:20" ht="27" customHeight="1" x14ac:dyDescent="0.25">
      <c r="A25" s="249" t="s">
        <v>240</v>
      </c>
      <c r="B25" s="250"/>
      <c r="C25" s="250"/>
      <c r="D25" s="250"/>
      <c r="E25" s="251"/>
      <c r="F25" s="60">
        <v>1</v>
      </c>
      <c r="G25" s="60">
        <v>0</v>
      </c>
      <c r="H25" s="60">
        <v>0</v>
      </c>
      <c r="I25" s="60">
        <v>0</v>
      </c>
      <c r="J25" s="223">
        <v>0</v>
      </c>
      <c r="K25" s="223"/>
      <c r="M25" s="6"/>
      <c r="N25" s="6"/>
      <c r="O25" s="6"/>
      <c r="P25" s="6"/>
      <c r="Q25" s="8"/>
      <c r="R25" s="6"/>
      <c r="S25" s="6"/>
      <c r="T25" s="6"/>
    </row>
    <row r="26" spans="1:20" ht="24.75" customHeight="1" x14ac:dyDescent="0.25">
      <c r="A26" s="249" t="s">
        <v>244</v>
      </c>
      <c r="B26" s="250"/>
      <c r="C26" s="250"/>
      <c r="D26" s="250"/>
      <c r="E26" s="251"/>
      <c r="F26" s="60">
        <v>0</v>
      </c>
      <c r="G26" s="60">
        <v>0</v>
      </c>
      <c r="H26" s="60">
        <v>0</v>
      </c>
      <c r="I26" s="60">
        <v>0</v>
      </c>
      <c r="J26" s="223">
        <v>0</v>
      </c>
      <c r="K26" s="223"/>
      <c r="M26" s="6"/>
      <c r="N26" s="6"/>
      <c r="O26" s="6"/>
      <c r="P26" s="6"/>
      <c r="Q26" s="8"/>
      <c r="R26" s="6"/>
      <c r="S26" s="6"/>
      <c r="T26" s="6"/>
    </row>
    <row r="27" spans="1:20" ht="21" customHeight="1" x14ac:dyDescent="0.25">
      <c r="A27" s="229" t="s">
        <v>11</v>
      </c>
      <c r="B27" s="229"/>
      <c r="C27" s="229"/>
      <c r="D27" s="229"/>
      <c r="E27" s="229"/>
      <c r="F27" s="60">
        <v>125</v>
      </c>
      <c r="G27" s="60">
        <v>130</v>
      </c>
      <c r="H27" s="60">
        <v>135</v>
      </c>
      <c r="I27" s="60">
        <v>140</v>
      </c>
      <c r="J27" s="223">
        <v>145</v>
      </c>
      <c r="K27" s="223"/>
      <c r="M27" s="248"/>
      <c r="N27" s="248"/>
      <c r="O27" s="248"/>
      <c r="P27" s="248"/>
      <c r="Q27" s="248"/>
      <c r="R27" s="248"/>
      <c r="S27" s="6"/>
      <c r="T27" s="6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0" x14ac:dyDescent="0.25">
      <c r="A29" s="59"/>
    </row>
  </sheetData>
  <mergeCells count="41">
    <mergeCell ref="A27:E27"/>
    <mergeCell ref="J27:K27"/>
    <mergeCell ref="M27:R27"/>
    <mergeCell ref="A25:E25"/>
    <mergeCell ref="J25:K25"/>
    <mergeCell ref="A26:E26"/>
    <mergeCell ref="J26:K26"/>
    <mergeCell ref="J24:K24"/>
    <mergeCell ref="A16:A23"/>
    <mergeCell ref="B16:B18"/>
    <mergeCell ref="C16:C18"/>
    <mergeCell ref="D16:E18"/>
    <mergeCell ref="F16:K17"/>
    <mergeCell ref="B19:B23"/>
    <mergeCell ref="C19:C23"/>
    <mergeCell ref="D19:E19"/>
    <mergeCell ref="D20:E20"/>
    <mergeCell ref="D21:E21"/>
    <mergeCell ref="D22:E22"/>
    <mergeCell ref="D23:E23"/>
    <mergeCell ref="A24:E24"/>
    <mergeCell ref="A13:B15"/>
    <mergeCell ref="C13:K13"/>
    <mergeCell ref="C14:E14"/>
    <mergeCell ref="J14:K14"/>
    <mergeCell ref="C15:E15"/>
    <mergeCell ref="J15:K15"/>
    <mergeCell ref="A9:B9"/>
    <mergeCell ref="C9:K9"/>
    <mergeCell ref="A10:B12"/>
    <mergeCell ref="C10:K10"/>
    <mergeCell ref="C11:E11"/>
    <mergeCell ref="J11:K11"/>
    <mergeCell ref="C12:E12"/>
    <mergeCell ref="J12:K12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O21" sqref="O21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03" t="s">
        <v>40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4"/>
    </row>
    <row r="5" spans="1:11" x14ac:dyDescent="0.25">
      <c r="A5" s="239" t="s">
        <v>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x14ac:dyDescent="0.25">
      <c r="A6" s="241" t="s">
        <v>245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1" x14ac:dyDescent="0.25">
      <c r="A7" s="239" t="s">
        <v>213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x14ac:dyDescent="0.25">
      <c r="A8" s="3"/>
    </row>
    <row r="9" spans="1:11" ht="38.25" customHeight="1" x14ac:dyDescent="0.25">
      <c r="A9" s="227" t="s">
        <v>17</v>
      </c>
      <c r="B9" s="22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11" ht="40.5" customHeight="1" x14ac:dyDescent="0.25">
      <c r="A10" s="227" t="s">
        <v>18</v>
      </c>
      <c r="B10" s="227"/>
      <c r="C10" s="231" t="s">
        <v>248</v>
      </c>
      <c r="D10" s="231"/>
      <c r="E10" s="231"/>
      <c r="F10" s="231"/>
      <c r="G10" s="231"/>
      <c r="H10" s="231"/>
      <c r="I10" s="231"/>
      <c r="J10" s="231"/>
      <c r="K10" s="231"/>
    </row>
    <row r="11" spans="1:11" x14ac:dyDescent="0.25">
      <c r="A11" s="227"/>
      <c r="B11" s="227"/>
      <c r="C11" s="223" t="s">
        <v>19</v>
      </c>
      <c r="D11" s="223"/>
      <c r="E11" s="223"/>
      <c r="F11" s="61" t="s">
        <v>12</v>
      </c>
      <c r="G11" s="61" t="s">
        <v>13</v>
      </c>
      <c r="H11" s="61" t="s">
        <v>158</v>
      </c>
      <c r="I11" s="61" t="s">
        <v>159</v>
      </c>
      <c r="J11" s="225" t="s">
        <v>160</v>
      </c>
      <c r="K11" s="225"/>
    </row>
    <row r="12" spans="1:11" x14ac:dyDescent="0.25">
      <c r="A12" s="227"/>
      <c r="B12" s="227"/>
      <c r="C12" s="224">
        <v>0</v>
      </c>
      <c r="D12" s="224"/>
      <c r="E12" s="224"/>
      <c r="F12" s="106">
        <f>F16</f>
        <v>234791</v>
      </c>
      <c r="G12" s="106">
        <f t="shared" ref="G12:I12" si="0">G16</f>
        <v>193100</v>
      </c>
      <c r="H12" s="106">
        <f t="shared" si="0"/>
        <v>100</v>
      </c>
      <c r="I12" s="106">
        <f t="shared" si="0"/>
        <v>100</v>
      </c>
      <c r="J12" s="226">
        <f>J16</f>
        <v>100</v>
      </c>
      <c r="K12" s="226"/>
    </row>
    <row r="13" spans="1:11" ht="27.75" customHeight="1" x14ac:dyDescent="0.25">
      <c r="A13" s="235" t="s">
        <v>29</v>
      </c>
      <c r="B13" s="235" t="s">
        <v>26</v>
      </c>
      <c r="C13" s="235" t="s">
        <v>27</v>
      </c>
      <c r="D13" s="235" t="s">
        <v>28</v>
      </c>
      <c r="E13" s="235"/>
      <c r="F13" s="228" t="s">
        <v>20</v>
      </c>
      <c r="G13" s="228"/>
      <c r="H13" s="228"/>
      <c r="I13" s="228"/>
      <c r="J13" s="228"/>
      <c r="K13" s="228"/>
    </row>
    <row r="14" spans="1:11" ht="31.5" hidden="1" customHeight="1" x14ac:dyDescent="0.25">
      <c r="A14" s="235"/>
      <c r="B14" s="235"/>
      <c r="C14" s="235"/>
      <c r="D14" s="235"/>
      <c r="E14" s="235"/>
      <c r="F14" s="228"/>
      <c r="G14" s="228"/>
      <c r="H14" s="228"/>
      <c r="I14" s="228"/>
      <c r="J14" s="228"/>
      <c r="K14" s="228"/>
    </row>
    <row r="15" spans="1:11" ht="27.75" customHeight="1" x14ac:dyDescent="0.25">
      <c r="A15" s="235"/>
      <c r="B15" s="235"/>
      <c r="C15" s="235"/>
      <c r="D15" s="235"/>
      <c r="E15" s="235"/>
      <c r="F15" s="107" t="s">
        <v>12</v>
      </c>
      <c r="G15" s="107" t="s">
        <v>13</v>
      </c>
      <c r="H15" s="107" t="s">
        <v>158</v>
      </c>
      <c r="I15" s="107" t="s">
        <v>159</v>
      </c>
      <c r="J15" s="107" t="s">
        <v>226</v>
      </c>
      <c r="K15" s="107" t="s">
        <v>21</v>
      </c>
    </row>
    <row r="16" spans="1:11" ht="20.25" customHeight="1" x14ac:dyDescent="0.25">
      <c r="A16" s="235"/>
      <c r="B16" s="235" t="s">
        <v>246</v>
      </c>
      <c r="C16" s="235" t="s">
        <v>211</v>
      </c>
      <c r="D16" s="227" t="s">
        <v>22</v>
      </c>
      <c r="E16" s="227"/>
      <c r="F16" s="106">
        <f>F18+F19+F20</f>
        <v>234791</v>
      </c>
      <c r="G16" s="106">
        <f t="shared" ref="G16:K16" si="1">G18+G19+G20</f>
        <v>193100</v>
      </c>
      <c r="H16" s="106">
        <f t="shared" si="1"/>
        <v>100</v>
      </c>
      <c r="I16" s="106">
        <f t="shared" si="1"/>
        <v>100</v>
      </c>
      <c r="J16" s="106">
        <f t="shared" si="1"/>
        <v>100</v>
      </c>
      <c r="K16" s="106">
        <f t="shared" si="1"/>
        <v>428191</v>
      </c>
    </row>
    <row r="17" spans="1:11" ht="16.5" customHeight="1" x14ac:dyDescent="0.25">
      <c r="A17" s="235"/>
      <c r="B17" s="235"/>
      <c r="C17" s="235"/>
      <c r="D17" s="227" t="s">
        <v>23</v>
      </c>
      <c r="E17" s="227"/>
      <c r="F17" s="106"/>
      <c r="G17" s="106"/>
      <c r="H17" s="106"/>
      <c r="I17" s="106"/>
      <c r="J17" s="106"/>
      <c r="K17" s="106"/>
    </row>
    <row r="18" spans="1:11" ht="47.25" customHeight="1" x14ac:dyDescent="0.25">
      <c r="A18" s="235"/>
      <c r="B18" s="235"/>
      <c r="C18" s="235"/>
      <c r="D18" s="227" t="s">
        <v>247</v>
      </c>
      <c r="E18" s="227"/>
      <c r="F18" s="106">
        <v>38958.699999999997</v>
      </c>
      <c r="G18" s="106">
        <v>38451</v>
      </c>
      <c r="H18" s="106">
        <v>100</v>
      </c>
      <c r="I18" s="106">
        <v>100</v>
      </c>
      <c r="J18" s="106">
        <v>100</v>
      </c>
      <c r="K18" s="106">
        <f>F18+G18+H18+I18+J18</f>
        <v>77709.7</v>
      </c>
    </row>
    <row r="19" spans="1:11" ht="29.25" customHeight="1" x14ac:dyDescent="0.25">
      <c r="A19" s="235"/>
      <c r="B19" s="235"/>
      <c r="C19" s="235"/>
      <c r="D19" s="227" t="s">
        <v>24</v>
      </c>
      <c r="E19" s="227"/>
      <c r="F19" s="106">
        <v>195832.3</v>
      </c>
      <c r="G19" s="106">
        <v>154649</v>
      </c>
      <c r="H19" s="106">
        <v>0</v>
      </c>
      <c r="I19" s="106">
        <v>0</v>
      </c>
      <c r="J19" s="106">
        <v>0</v>
      </c>
      <c r="K19" s="173">
        <f t="shared" ref="K19:K20" si="2">F19+G19+H19+I19+J19</f>
        <v>350481.3</v>
      </c>
    </row>
    <row r="20" spans="1:11" ht="38.25" customHeight="1" x14ac:dyDescent="0.25">
      <c r="A20" s="235"/>
      <c r="B20" s="235"/>
      <c r="C20" s="235"/>
      <c r="D20" s="227" t="s">
        <v>25</v>
      </c>
      <c r="E20" s="227"/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73">
        <f t="shared" si="2"/>
        <v>0</v>
      </c>
    </row>
    <row r="21" spans="1:11" ht="24.75" customHeight="1" x14ac:dyDescent="0.25">
      <c r="A21" s="238" t="s">
        <v>370</v>
      </c>
      <c r="B21" s="238"/>
      <c r="C21" s="238"/>
      <c r="D21" s="238"/>
      <c r="E21" s="238"/>
      <c r="F21" s="107" t="s">
        <v>12</v>
      </c>
      <c r="G21" s="107" t="s">
        <v>13</v>
      </c>
      <c r="H21" s="107" t="s">
        <v>158</v>
      </c>
      <c r="I21" s="107" t="s">
        <v>159</v>
      </c>
      <c r="J21" s="234" t="s">
        <v>160</v>
      </c>
      <c r="K21" s="234"/>
    </row>
    <row r="22" spans="1:11" ht="41.25" customHeight="1" x14ac:dyDescent="0.25">
      <c r="A22" s="231" t="s">
        <v>178</v>
      </c>
      <c r="B22" s="231"/>
      <c r="C22" s="231"/>
      <c r="D22" s="231"/>
      <c r="E22" s="231"/>
      <c r="F22" s="101">
        <v>1</v>
      </c>
      <c r="G22" s="101">
        <v>0</v>
      </c>
      <c r="H22" s="101">
        <v>0</v>
      </c>
      <c r="I22" s="101">
        <v>0</v>
      </c>
      <c r="J22" s="228">
        <v>0</v>
      </c>
      <c r="K22" s="228"/>
    </row>
    <row r="23" spans="1:11" x14ac:dyDescent="0.25">
      <c r="A23" s="2"/>
      <c r="B23" s="2"/>
      <c r="C23" s="2"/>
      <c r="D23" s="2"/>
      <c r="E23" s="2"/>
      <c r="F23" s="2"/>
      <c r="G23" s="29"/>
      <c r="H23" s="2"/>
      <c r="I23" s="2"/>
      <c r="J23" s="2"/>
      <c r="K23" s="2"/>
    </row>
    <row r="24" spans="1:11" x14ac:dyDescent="0.25">
      <c r="A24" s="4"/>
    </row>
  </sheetData>
  <mergeCells count="30">
    <mergeCell ref="A21:E21"/>
    <mergeCell ref="J21:K21"/>
    <mergeCell ref="A22:E22"/>
    <mergeCell ref="J22:K22"/>
    <mergeCell ref="A13:A20"/>
    <mergeCell ref="B13:B15"/>
    <mergeCell ref="C13:C15"/>
    <mergeCell ref="D13:E15"/>
    <mergeCell ref="F13:K14"/>
    <mergeCell ref="B16:B20"/>
    <mergeCell ref="C16:C20"/>
    <mergeCell ref="D16:E16"/>
    <mergeCell ref="D17:E17"/>
    <mergeCell ref="D18:E18"/>
    <mergeCell ref="D19:E19"/>
    <mergeCell ref="D20:E20"/>
    <mergeCell ref="A9:B9"/>
    <mergeCell ref="C9:K9"/>
    <mergeCell ref="A10:B12"/>
    <mergeCell ref="C10:K10"/>
    <mergeCell ref="C11:E11"/>
    <mergeCell ref="J11:K11"/>
    <mergeCell ref="C12:E12"/>
    <mergeCell ref="J12:K12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Normal="100" workbookViewId="0">
      <selection activeCell="Q19" sqref="Q19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03" t="s">
        <v>42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x14ac:dyDescent="0.25">
      <c r="A3" s="203" t="s">
        <v>197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x14ac:dyDescent="0.25">
      <c r="A4" s="4"/>
    </row>
    <row r="5" spans="1:11" x14ac:dyDescent="0.25">
      <c r="A5" s="239" t="s">
        <v>45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x14ac:dyDescent="0.25">
      <c r="A6" s="241" t="s">
        <v>43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1" x14ac:dyDescent="0.25">
      <c r="A7" s="239" t="s">
        <v>213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x14ac:dyDescent="0.25">
      <c r="A8" s="3"/>
    </row>
    <row r="9" spans="1:11" ht="38.25" customHeight="1" x14ac:dyDescent="0.25">
      <c r="A9" s="227" t="s">
        <v>17</v>
      </c>
      <c r="B9" s="227"/>
      <c r="C9" s="232" t="s">
        <v>151</v>
      </c>
      <c r="D9" s="232"/>
      <c r="E9" s="232"/>
      <c r="F9" s="232"/>
      <c r="G9" s="232"/>
      <c r="H9" s="232"/>
      <c r="I9" s="232"/>
      <c r="J9" s="232"/>
      <c r="K9" s="233"/>
    </row>
    <row r="10" spans="1:11" ht="24.75" customHeight="1" x14ac:dyDescent="0.25">
      <c r="A10" s="227" t="s">
        <v>18</v>
      </c>
      <c r="B10" s="227"/>
      <c r="C10" s="231" t="s">
        <v>252</v>
      </c>
      <c r="D10" s="231"/>
      <c r="E10" s="231"/>
      <c r="F10" s="231"/>
      <c r="G10" s="231"/>
      <c r="H10" s="231"/>
      <c r="I10" s="231"/>
      <c r="J10" s="231"/>
      <c r="K10" s="231"/>
    </row>
    <row r="11" spans="1:11" x14ac:dyDescent="0.25">
      <c r="A11" s="227"/>
      <c r="B11" s="227"/>
      <c r="C11" s="223" t="s">
        <v>19</v>
      </c>
      <c r="D11" s="223"/>
      <c r="E11" s="223"/>
      <c r="F11" s="61" t="s">
        <v>12</v>
      </c>
      <c r="G11" s="61" t="s">
        <v>13</v>
      </c>
      <c r="H11" s="61" t="s">
        <v>158</v>
      </c>
      <c r="I11" s="61" t="s">
        <v>159</v>
      </c>
      <c r="J11" s="225" t="s">
        <v>160</v>
      </c>
      <c r="K11" s="225"/>
    </row>
    <row r="12" spans="1:11" x14ac:dyDescent="0.25">
      <c r="A12" s="227"/>
      <c r="B12" s="227"/>
      <c r="C12" s="224">
        <v>0</v>
      </c>
      <c r="D12" s="224"/>
      <c r="E12" s="224"/>
      <c r="F12" s="106">
        <f>F16</f>
        <v>4940.3</v>
      </c>
      <c r="G12" s="106">
        <f t="shared" ref="G12:I12" si="0">G16</f>
        <v>4940.3</v>
      </c>
      <c r="H12" s="106">
        <f t="shared" si="0"/>
        <v>4940.3</v>
      </c>
      <c r="I12" s="106">
        <f t="shared" si="0"/>
        <v>4940.3</v>
      </c>
      <c r="J12" s="226">
        <f>J16</f>
        <v>4940.3</v>
      </c>
      <c r="K12" s="226"/>
    </row>
    <row r="13" spans="1:11" ht="27.75" customHeight="1" x14ac:dyDescent="0.25">
      <c r="A13" s="235" t="s">
        <v>29</v>
      </c>
      <c r="B13" s="235" t="s">
        <v>26</v>
      </c>
      <c r="C13" s="235" t="s">
        <v>27</v>
      </c>
      <c r="D13" s="235" t="s">
        <v>28</v>
      </c>
      <c r="E13" s="235"/>
      <c r="F13" s="228" t="s">
        <v>20</v>
      </c>
      <c r="G13" s="228"/>
      <c r="H13" s="228"/>
      <c r="I13" s="228"/>
      <c r="J13" s="228"/>
      <c r="K13" s="228"/>
    </row>
    <row r="14" spans="1:11" ht="31.5" hidden="1" customHeight="1" x14ac:dyDescent="0.25">
      <c r="A14" s="235"/>
      <c r="B14" s="235"/>
      <c r="C14" s="235"/>
      <c r="D14" s="235"/>
      <c r="E14" s="235"/>
      <c r="F14" s="228"/>
      <c r="G14" s="228"/>
      <c r="H14" s="228"/>
      <c r="I14" s="228"/>
      <c r="J14" s="228"/>
      <c r="K14" s="228"/>
    </row>
    <row r="15" spans="1:11" ht="27.75" customHeight="1" x14ac:dyDescent="0.25">
      <c r="A15" s="235"/>
      <c r="B15" s="235"/>
      <c r="C15" s="235"/>
      <c r="D15" s="235"/>
      <c r="E15" s="235"/>
      <c r="F15" s="99" t="s">
        <v>12</v>
      </c>
      <c r="G15" s="99" t="s">
        <v>13</v>
      </c>
      <c r="H15" s="99" t="s">
        <v>158</v>
      </c>
      <c r="I15" s="99" t="s">
        <v>159</v>
      </c>
      <c r="J15" s="107" t="s">
        <v>226</v>
      </c>
      <c r="K15" s="107" t="s">
        <v>21</v>
      </c>
    </row>
    <row r="16" spans="1:11" ht="20.25" customHeight="1" x14ac:dyDescent="0.25">
      <c r="A16" s="235"/>
      <c r="B16" s="235" t="s">
        <v>44</v>
      </c>
      <c r="C16" s="235" t="s">
        <v>211</v>
      </c>
      <c r="D16" s="227" t="s">
        <v>22</v>
      </c>
      <c r="E16" s="227"/>
      <c r="F16" s="106">
        <f>F18+F19+F20</f>
        <v>4940.3</v>
      </c>
      <c r="G16" s="106">
        <f t="shared" ref="G16:K16" si="1">G18+G19+G20</f>
        <v>4940.3</v>
      </c>
      <c r="H16" s="106">
        <f t="shared" si="1"/>
        <v>4940.3</v>
      </c>
      <c r="I16" s="106">
        <f t="shared" si="1"/>
        <v>4940.3</v>
      </c>
      <c r="J16" s="106">
        <f t="shared" si="1"/>
        <v>4940.3</v>
      </c>
      <c r="K16" s="106">
        <f t="shared" si="1"/>
        <v>24701.5</v>
      </c>
    </row>
    <row r="17" spans="1:11" ht="16.5" customHeight="1" x14ac:dyDescent="0.25">
      <c r="A17" s="235"/>
      <c r="B17" s="235"/>
      <c r="C17" s="235"/>
      <c r="D17" s="227" t="s">
        <v>23</v>
      </c>
      <c r="E17" s="227"/>
      <c r="F17" s="106"/>
      <c r="G17" s="106"/>
      <c r="H17" s="106"/>
      <c r="I17" s="106"/>
      <c r="J17" s="106"/>
      <c r="K17" s="106"/>
    </row>
    <row r="18" spans="1:11" ht="51" customHeight="1" x14ac:dyDescent="0.25">
      <c r="A18" s="235"/>
      <c r="B18" s="235"/>
      <c r="C18" s="235"/>
      <c r="D18" s="227" t="s">
        <v>249</v>
      </c>
      <c r="E18" s="227"/>
      <c r="F18" s="106">
        <v>4940.3</v>
      </c>
      <c r="G18" s="106">
        <v>4940.3</v>
      </c>
      <c r="H18" s="106">
        <v>4940.3</v>
      </c>
      <c r="I18" s="106">
        <v>4940.3</v>
      </c>
      <c r="J18" s="106">
        <v>4940.3</v>
      </c>
      <c r="K18" s="106">
        <f>F18+G18+H18+I18+J18</f>
        <v>24701.5</v>
      </c>
    </row>
    <row r="19" spans="1:11" ht="29.25" customHeight="1" x14ac:dyDescent="0.25">
      <c r="A19" s="235"/>
      <c r="B19" s="235"/>
      <c r="C19" s="235"/>
      <c r="D19" s="227" t="s">
        <v>24</v>
      </c>
      <c r="E19" s="227"/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173">
        <f t="shared" ref="K19:K20" si="2">F19+G19+H19+I19+J19</f>
        <v>0</v>
      </c>
    </row>
    <row r="20" spans="1:11" ht="38.25" customHeight="1" x14ac:dyDescent="0.25">
      <c r="A20" s="235"/>
      <c r="B20" s="235"/>
      <c r="C20" s="235"/>
      <c r="D20" s="227" t="s">
        <v>25</v>
      </c>
      <c r="E20" s="227"/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173">
        <f t="shared" si="2"/>
        <v>0</v>
      </c>
    </row>
    <row r="21" spans="1:11" ht="24.75" customHeight="1" x14ac:dyDescent="0.25">
      <c r="A21" s="238" t="s">
        <v>370</v>
      </c>
      <c r="B21" s="238"/>
      <c r="C21" s="238"/>
      <c r="D21" s="238"/>
      <c r="E21" s="238"/>
      <c r="F21" s="99" t="s">
        <v>12</v>
      </c>
      <c r="G21" s="99" t="s">
        <v>13</v>
      </c>
      <c r="H21" s="99" t="s">
        <v>158</v>
      </c>
      <c r="I21" s="99" t="s">
        <v>159</v>
      </c>
      <c r="J21" s="225" t="s">
        <v>160</v>
      </c>
      <c r="K21" s="225"/>
    </row>
    <row r="22" spans="1:11" ht="53.25" customHeight="1" x14ac:dyDescent="0.25">
      <c r="A22" s="243" t="s">
        <v>250</v>
      </c>
      <c r="B22" s="244"/>
      <c r="C22" s="244"/>
      <c r="D22" s="244"/>
      <c r="E22" s="245"/>
      <c r="F22" s="98">
        <v>100</v>
      </c>
      <c r="G22" s="98">
        <v>100</v>
      </c>
      <c r="H22" s="98">
        <v>100</v>
      </c>
      <c r="I22" s="98">
        <v>100</v>
      </c>
      <c r="J22" s="252">
        <v>100</v>
      </c>
      <c r="K22" s="253"/>
    </row>
    <row r="23" spans="1:11" ht="30" customHeight="1" x14ac:dyDescent="0.25">
      <c r="A23" s="243" t="s">
        <v>251</v>
      </c>
      <c r="B23" s="244"/>
      <c r="C23" s="244"/>
      <c r="D23" s="244"/>
      <c r="E23" s="245"/>
      <c r="F23" s="98">
        <v>81.25</v>
      </c>
      <c r="G23" s="98">
        <v>81.25</v>
      </c>
      <c r="H23" s="98">
        <v>100</v>
      </c>
      <c r="I23" s="98">
        <v>100</v>
      </c>
      <c r="J23" s="252">
        <v>100</v>
      </c>
      <c r="K23" s="253"/>
    </row>
    <row r="24" spans="1:11" ht="30" customHeight="1" x14ac:dyDescent="0.25">
      <c r="A24" s="231" t="s">
        <v>46</v>
      </c>
      <c r="B24" s="231"/>
      <c r="C24" s="231"/>
      <c r="D24" s="231"/>
      <c r="E24" s="231"/>
      <c r="F24" s="35">
        <v>100</v>
      </c>
      <c r="G24" s="35">
        <v>100</v>
      </c>
      <c r="H24" s="35">
        <v>100</v>
      </c>
      <c r="I24" s="35">
        <v>100</v>
      </c>
      <c r="J24" s="223">
        <v>100</v>
      </c>
      <c r="K24" s="223"/>
    </row>
    <row r="25" spans="1:11" x14ac:dyDescent="0.25">
      <c r="A25" s="2"/>
      <c r="B25" s="2"/>
      <c r="C25" s="2"/>
      <c r="D25" s="2"/>
      <c r="E25" s="2"/>
      <c r="F25" s="2"/>
      <c r="G25" s="29"/>
      <c r="H25" s="29"/>
      <c r="I25" s="2"/>
      <c r="J25" s="2"/>
      <c r="K25" s="2"/>
    </row>
    <row r="26" spans="1:11" x14ac:dyDescent="0.25">
      <c r="A26" s="4"/>
    </row>
  </sheetData>
  <mergeCells count="34">
    <mergeCell ref="A24:E24"/>
    <mergeCell ref="J24:K24"/>
    <mergeCell ref="A13:A20"/>
    <mergeCell ref="B13:B15"/>
    <mergeCell ref="C13:C15"/>
    <mergeCell ref="D13:E15"/>
    <mergeCell ref="F13:K14"/>
    <mergeCell ref="B16:B20"/>
    <mergeCell ref="C16:C20"/>
    <mergeCell ref="D16:E16"/>
    <mergeCell ref="D17:E17"/>
    <mergeCell ref="D18:E18"/>
    <mergeCell ref="A22:E22"/>
    <mergeCell ref="A23:E23"/>
    <mergeCell ref="J22:K22"/>
    <mergeCell ref="J23:K23"/>
    <mergeCell ref="A1:K1"/>
    <mergeCell ref="A2:K2"/>
    <mergeCell ref="A3:K3"/>
    <mergeCell ref="A5:K5"/>
    <mergeCell ref="A6:K6"/>
    <mergeCell ref="D19:E19"/>
    <mergeCell ref="D20:E20"/>
    <mergeCell ref="A21:E21"/>
    <mergeCell ref="J21:K21"/>
    <mergeCell ref="A7:K7"/>
    <mergeCell ref="A9:B9"/>
    <mergeCell ref="C9:K9"/>
    <mergeCell ref="A10:B12"/>
    <mergeCell ref="C10:K10"/>
    <mergeCell ref="C11:E11"/>
    <mergeCell ref="J11:K11"/>
    <mergeCell ref="C12:E12"/>
    <mergeCell ref="J12:K12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Обоснов фин ресурсов</vt:lpstr>
      <vt:lpstr>Прил 10 Перечень мероприятий</vt:lpstr>
      <vt:lpstr>Прил 11 Адресный перечень об</vt:lpstr>
      <vt:lpstr>Прил 12 Адреснперечень объекта</vt:lpstr>
      <vt:lpstr>Прил 13 методика расчета</vt:lpstr>
      <vt:lpstr>'Прил 10 Перечень мероприятий'!Область_печати</vt:lpstr>
      <vt:lpstr>'Прил 11 Адресный перечень об'!Область_печати</vt:lpstr>
      <vt:lpstr>'Прил 9 Обоснов фин ресурсов'!Область_печати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2017-10-11T12:13:13Z</dcterms:modified>
</cp:coreProperties>
</file>