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5480" windowHeight="6750" tabRatio="897" activeTab="5"/>
  </bookViews>
  <sheets>
    <sheet name="доходы" sheetId="1" r:id="rId1"/>
    <sheet name="функц2017 " sheetId="2" r:id="rId2"/>
    <sheet name="вед2017 " sheetId="3" r:id="rId3"/>
    <sheet name="ИМТ" sheetId="4" r:id="rId4"/>
    <sheet name="источн 17" sheetId="5" r:id="rId5"/>
    <sheet name="ЦСР-2017" sheetId="6" r:id="rId6"/>
  </sheets>
  <externalReferences>
    <externalReference r:id="rId9"/>
  </externalReferences>
  <definedNames>
    <definedName name="Excel_BuiltIn_Print_Area_4_1">'источн 17'!$A$10:$J$65</definedName>
    <definedName name="Excel_BuiltIn_Print_Area_6" localSheetId="1">#REF!</definedName>
    <definedName name="Excel_BuiltIn_Print_Area_6">#REF!</definedName>
    <definedName name="Excel_BuiltIn_Print_Titles_1_1" localSheetId="1">#REF!</definedName>
    <definedName name="Excel_BuiltIn_Print_Titles_1_1">#REF!</definedName>
    <definedName name="Excel_BuiltIn_Print_Titles_6" localSheetId="1">#REF!</definedName>
    <definedName name="Excel_BuiltIn_Print_Titles_6">#REF!</definedName>
    <definedName name="_xlnm.Print_Titles" localSheetId="2">'вед2017 '!$13:$13</definedName>
    <definedName name="_xlnm.Print_Titles" localSheetId="4">'источн 17'!$14:$14</definedName>
    <definedName name="_xlnm.Print_Titles" localSheetId="1">'функц2017 '!$13:$13</definedName>
    <definedName name="_xlnm.Print_Area" localSheetId="2">'вед2017 '!$A$1:$G$182</definedName>
    <definedName name="_xlnm.Print_Area" localSheetId="0">'доходы'!$A$1:$C$27</definedName>
    <definedName name="_xlnm.Print_Area" localSheetId="3">'ИМТ'!$A$1:$B$21</definedName>
    <definedName name="_xlnm.Print_Area" localSheetId="4">'источн 17'!$A$1:$J$65</definedName>
    <definedName name="_xlnm.Print_Area" localSheetId="1">'функц2017 '!$A$1:$F$184</definedName>
    <definedName name="_xlnm.Print_Area" localSheetId="5">'ЦСР-2017'!$A$1:$D$131</definedName>
  </definedNames>
  <calcPr fullCalcOnLoad="1"/>
</workbook>
</file>

<file path=xl/sharedStrings.xml><?xml version="1.0" encoding="utf-8"?>
<sst xmlns="http://schemas.openxmlformats.org/spreadsheetml/2006/main" count="2044" uniqueCount="323">
  <si>
    <t>Сумма</t>
  </si>
  <si>
    <t>Иные межбюджетные трансферты</t>
  </si>
  <si>
    <t>(тыс. рублей)</t>
  </si>
  <si>
    <t>Гл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</si>
  <si>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</si>
  <si>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</si>
  <si>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</si>
  <si>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</si>
  <si>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</si>
  <si>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</si>
  <si>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</si>
  <si>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</si>
  <si>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Руководство и управление в сфере установленных функций органов гос.власти субъектов РФ и органов местного самоуправления</t>
  </si>
  <si>
    <t>Глава муниципального образования</t>
  </si>
  <si>
    <t>03</t>
  </si>
  <si>
    <t>Функционирование Правительства РФ, высших исполнительных органов гос.власти субъектов РФ, местных администраций</t>
  </si>
  <si>
    <t>04</t>
  </si>
  <si>
    <t xml:space="preserve">Межбюджетные трансферты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</si>
  <si>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</si>
  <si>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</si>
  <si>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</si>
  <si>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</si>
  <si>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</si>
  <si>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</si>
  <si>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</si>
  <si>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Выполнение других обязательств государства</t>
  </si>
  <si>
    <t>НАЦИОНАЛЬНАЯ ОБОРОНА</t>
  </si>
  <si>
    <t>Мобилизационная и вневойсковая подготовка</t>
  </si>
  <si>
    <t>500</t>
  </si>
  <si>
    <t>НАЦИОНАЛЬНАЯ БЕЗОПАСНОСТЬ И ПРАВООХРАНИТЕЛЬНАЯ ДЕЯТЕЛЬНОСТЬ</t>
  </si>
  <si>
    <t>Другие вопросы в области национальной безопасности правоохранительной деятельности</t>
  </si>
  <si>
    <t>14</t>
  </si>
  <si>
    <t>НАЦИОНАЛЬНАЯ ЭКОНОМИКА</t>
  </si>
  <si>
    <t>Транспорт</t>
  </si>
  <si>
    <t>08</t>
  </si>
  <si>
    <t>Автомобильный транспорт</t>
  </si>
  <si>
    <t>Субсидии юридическим лицам</t>
  </si>
  <si>
    <t>10</t>
  </si>
  <si>
    <t>Другие расходы в области национальной экономики</t>
  </si>
  <si>
    <t>12</t>
  </si>
  <si>
    <t>ЖИЛИЩНО-КОММУНАЛЬНОЕ ХОЗЯЙСТВО</t>
  </si>
  <si>
    <t>05</t>
  </si>
  <si>
    <t>Благоустройство</t>
  </si>
  <si>
    <t>Уличное освещение</t>
  </si>
  <si>
    <t>ОБРАЗОВАНИЕ</t>
  </si>
  <si>
    <t>Молодежная политика и оздоровление детей</t>
  </si>
  <si>
    <t xml:space="preserve">КУЛЬТУРА, КИНЕМАТОГРАФИЯ </t>
  </si>
  <si>
    <t xml:space="preserve">Культура </t>
  </si>
  <si>
    <t xml:space="preserve">Другие вопросы в области культуры, кинематографии </t>
  </si>
  <si>
    <t>СОЦИАЛЬНАЯ ПОЛИТИКА</t>
  </si>
  <si>
    <t>Пенсионное обеспечение</t>
  </si>
  <si>
    <t>Доплаты к пенсиям государственных служащих  субъектов Российской Федерации и муниципальных служащих</t>
  </si>
  <si>
    <t xml:space="preserve">ФИЗИЧЕСКАЯ КУЛЬТУРА И СПОРТ </t>
  </si>
  <si>
    <t xml:space="preserve">Физическая культура </t>
  </si>
  <si>
    <t>Массовый спорт</t>
  </si>
  <si>
    <t>СРЕДСТВА МАССОВОЙ ИНФОРМАЦИИ</t>
  </si>
  <si>
    <t>Периодическая печать и издательство</t>
  </si>
  <si>
    <t>ВСЕГО РАСХОДОВ</t>
  </si>
  <si>
    <t>вид источников финансирования дефицитов бюджета</t>
  </si>
  <si>
    <t>Наименование</t>
  </si>
  <si>
    <t xml:space="preserve">Сумма, тыс. рублей 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</si>
  <si>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</si>
  <si>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</si>
  <si>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</si>
  <si>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</si>
  <si>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</si>
  <si>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</si>
  <si>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экономическая классификация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</si>
  <si>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</si>
  <si>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Источники финансирования дефицитов бюджетов</t>
  </si>
  <si>
    <t>000</t>
  </si>
  <si>
    <t>Государственные (муниципальные) ценные бумаги, номинальная стоимость которых указана в валюте Российской Федерации</t>
  </si>
  <si>
    <t>700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</si>
  <si>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2"/>
        <rFont val="Times New Roman"/>
        <family val="1"/>
      </rPr>
      <t>1)</t>
    </r>
  </si>
  <si>
    <t>710</t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</si>
  <si>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2"/>
        <rFont val="Times New Roman"/>
        <family val="1"/>
      </rPr>
      <t>1)</t>
    </r>
  </si>
  <si>
    <t>800</t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</si>
  <si>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2"/>
        <rFont val="Times New Roman"/>
        <family val="1"/>
      </rPr>
      <t>2)</t>
    </r>
  </si>
  <si>
    <t>810</t>
  </si>
  <si>
    <r>
      <t xml:space="preserve">        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2"/>
        <rFont val="Times New Roman"/>
        <family val="1"/>
      </rPr>
      <t>2)</t>
    </r>
  </si>
  <si>
    <t>00</t>
  </si>
  <si>
    <t>0000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</si>
  <si>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</si>
  <si>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</si>
  <si>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 xml:space="preserve">     Получение кредитов от кредитных организаций бюджетами поселений в валюте Российской Федерации</t>
  </si>
  <si>
    <t xml:space="preserve">     Погашение кредитов, предоставленных кредитными организациями в валюте Российской Федерации </t>
  </si>
  <si>
    <t xml:space="preserve">     Погашение бюджетами поселений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</si>
  <si>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</si>
  <si>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     Получение кредитов от других бюджетов бюджетной системы Российской Федерации</t>
  </si>
  <si>
    <t xml:space="preserve">     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</si>
  <si>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 xml:space="preserve">     Погашение кредитов, предоставленных другими бюджетами бюджетной системы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</si>
  <si>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</si>
  <si>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>Изменение остатков средств на счетах по учету средств бюджета</t>
  </si>
  <si>
    <t>510</t>
  </si>
  <si>
    <t xml:space="preserve">     Увеличение прочих остатков денежных средств бюджета поселения</t>
  </si>
  <si>
    <t>610</t>
  </si>
  <si>
    <r>
      <t xml:space="preserve">     Уменьшение прочих остатков денежных средств бюджета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</t>
    </r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</si>
  <si>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</si>
  <si>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</si>
  <si>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</si>
  <si>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</si>
  <si>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</si>
  <si>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</si>
  <si>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</si>
  <si>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600</t>
  </si>
  <si>
    <t>Возврат бюджетных кредитов, предоставленных из местных бюджетов</t>
  </si>
  <si>
    <t>640</t>
  </si>
  <si>
    <t>Возврат бюджетных кредитов, предоставленных юридическим лицам из местных бюджетов</t>
  </si>
  <si>
    <t>Предоставление бюджетных кредитов из местных бюджетов</t>
  </si>
  <si>
    <t>540</t>
  </si>
  <si>
    <t>Предоставление бюджетных кредитов юридическим лицам из местных бюджетов</t>
  </si>
  <si>
    <t>Уплата прочих налогов, сборов и иных платежей</t>
  </si>
  <si>
    <t>870</t>
  </si>
  <si>
    <t>Резервные средства</t>
  </si>
  <si>
    <t>Автомобильный транспорт за счет средств местного бюджета</t>
  </si>
  <si>
    <t xml:space="preserve">Наименования </t>
  </si>
  <si>
    <t>Центральный аппарат за счет средств местного бюджета</t>
  </si>
  <si>
    <t>Приложение №7</t>
  </si>
  <si>
    <t>Межбюджетные трансферты</t>
  </si>
  <si>
    <t>Государственная поддержка в сфере культуры, кинематографии, средств массовой информации</t>
  </si>
  <si>
    <t>Дефицит бюджета сельского поселения Ивановское</t>
  </si>
  <si>
    <t>Сумма (тыс. рублей)</t>
  </si>
  <si>
    <t>120</t>
  </si>
  <si>
    <t>Иные закупки товаров, работ и услуг для обеспечения государственных (муниципальных) нужд</t>
  </si>
  <si>
    <t>850</t>
  </si>
  <si>
    <t>240</t>
  </si>
  <si>
    <t>950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</si>
  <si>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</si>
  <si>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</si>
  <si>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</si>
  <si>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</si>
  <si>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</si>
  <si>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</si>
  <si>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</si>
  <si>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Межбюджетные трансферты бюджетам муниципальных районов из бюджетов поселений на осуществление части полномочий по вопросам местного значения в соответствии с заключенным соглашением на осуществление внешнего финансового муниципального контроля</t>
  </si>
  <si>
    <t>Резервные фонды непредвиденных расходов местных администраций</t>
  </si>
  <si>
    <t>Муниципальные программы муниципальных образований</t>
  </si>
  <si>
    <t xml:space="preserve">200 </t>
  </si>
  <si>
    <t>Мероприятия в сфере культуры, кинемотографии, средств массовой иформации, физической культуры и спорта, мероприятия для детей и молодежи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</si>
  <si>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</si>
  <si>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</si>
  <si>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</si>
  <si>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Субсидий бюджетным учреждениям</t>
  </si>
  <si>
    <t>110</t>
  </si>
  <si>
    <t>Расходы на выплаты персоналу  казенных учреждений</t>
  </si>
  <si>
    <t>Непрограмные расходы бюджета муниципального образования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</si>
  <si>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</si>
  <si>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Итого</t>
  </si>
  <si>
    <t>в том числе:</t>
  </si>
  <si>
    <t>Приложение № 5</t>
  </si>
  <si>
    <t>Иные межбюджетные трансферты бюджетам муниципальных районов из бюджетов поселений на осуществление части полномочий по вопросам местного значения в соответствии с заключенным соглашением на осуществление внешнего финансового муниципального контроля</t>
  </si>
  <si>
    <t>код повида доходов бюджетов</t>
  </si>
  <si>
    <t>Иные межбюджетные трансферты бюджетам муниципальных районов из бюджетов поселений на осуществление части полномочий по вопросам местного значения в соответствии с заключенными соглашениями  в части организации процедур определения поставщиков (подрядчиков, исполнителей)</t>
  </si>
  <si>
    <t xml:space="preserve"> Межбюджетные трансферты бюджетам муниципальных районов из бюджетов поселений на осуществление части полномочий по вопросам местного значения в соответствии с заключенными соглашениями  в части организации процедур определения поставщиков (подрядчиков, исполнителей)</t>
  </si>
  <si>
    <t>320</t>
  </si>
  <si>
    <t>Социальные выплаты гражданам, кроме публичных нормативных социальных выплат</t>
  </si>
  <si>
    <t>01 0 00 00000</t>
  </si>
  <si>
    <t>Основное мероприятие "Предупреждение и ликвидация терроризма на территории сельского поселения Ивановское"</t>
  </si>
  <si>
    <t>Профилактика терроризма и экстремизма, минимизация последствий проявления терроризма и экстремизма</t>
  </si>
  <si>
    <t>01 0 01 00000</t>
  </si>
  <si>
    <t>01 0 01 02630</t>
  </si>
  <si>
    <t>Основное мероприятие"Организация освещения улиц"</t>
  </si>
  <si>
    <t>Содержание уличного освещения</t>
  </si>
  <si>
    <t>03 1 00 00000</t>
  </si>
  <si>
    <t>03 1 01 00000</t>
  </si>
  <si>
    <t>03 1 01 06000</t>
  </si>
  <si>
    <t>03 1 00 06000</t>
  </si>
  <si>
    <t>Основное мероприятие "Организация благоустройства и озеленения территории поселения"</t>
  </si>
  <si>
    <t>Озеленение на территории поселения</t>
  </si>
  <si>
    <t>03 2 00 00000</t>
  </si>
  <si>
    <t>03 2 01 00000</t>
  </si>
  <si>
    <t>03 2 01 06000</t>
  </si>
  <si>
    <t>Основное мероприятие "Организация прочих мероприятий по благоустройству поселения"</t>
  </si>
  <si>
    <t>Прочие мероприятия по благоустройству</t>
  </si>
  <si>
    <t>03 4 00 00000</t>
  </si>
  <si>
    <t>03 4 01 00000</t>
  </si>
  <si>
    <t>03 4 01 06000</t>
  </si>
  <si>
    <t>03 0 00 00000</t>
  </si>
  <si>
    <t>99 0 00 06000</t>
  </si>
  <si>
    <t>99 0 00 06010</t>
  </si>
  <si>
    <t>99 0 00 00000</t>
  </si>
  <si>
    <t>99 0 00 00030</t>
  </si>
  <si>
    <t>99 0 00 00031</t>
  </si>
  <si>
    <t>Государственная поддержка в сфере культуры, кинематографии,средств массовой информации</t>
  </si>
  <si>
    <t>99 0 00 01170</t>
  </si>
  <si>
    <t>07 0  00 00000</t>
  </si>
  <si>
    <t>Основное мероприятие "Удовлетворение общественных потребностей населения в культурно-массовых и зрелищных мероприятиях"</t>
  </si>
  <si>
    <t>Проведение мероприятий в клубах сельского поселения</t>
  </si>
  <si>
    <t>07 0  03 00000</t>
  </si>
  <si>
    <t>07 0 03 0 4130</t>
  </si>
  <si>
    <t>07 0 03  04130</t>
  </si>
  <si>
    <t>Основное мероприятие "Предоставление услуг по организации досуга"</t>
  </si>
  <si>
    <t>Предоставление услуг по организации досуга</t>
  </si>
  <si>
    <t>07 0  05  00000</t>
  </si>
  <si>
    <t>07 0  05  04100</t>
  </si>
  <si>
    <t>07 0  05 04100</t>
  </si>
  <si>
    <t>07 0 07 04300</t>
  </si>
  <si>
    <t>Основное мероприятие "Обеспечение деятельности централизованных бухгалтерий"</t>
  </si>
  <si>
    <t>Обеспечение деятельности централизованных бухгалтерий</t>
  </si>
  <si>
    <t>07 0 07 00000</t>
  </si>
  <si>
    <t>Основное мероприятие "Предоставление услуг в сфере физической культуры и спорта"</t>
  </si>
  <si>
    <t>Предоставление услуг в сфере физической культуры и спорта</t>
  </si>
  <si>
    <t>08 0 00 00000</t>
  </si>
  <si>
    <t>08 0 03 00000</t>
  </si>
  <si>
    <t>08 0  03 04400</t>
  </si>
  <si>
    <t>08 0 04 04430</t>
  </si>
  <si>
    <t>Основное мероприятие "Мероприятия в сфере физической культуры и спорта"</t>
  </si>
  <si>
    <t>Проведение мероприятий в сфере физической культуры и спорта</t>
  </si>
  <si>
    <t>08 0 04 00000</t>
  </si>
  <si>
    <t>99 0 00 51180</t>
  </si>
  <si>
    <t>99 0 00 02900</t>
  </si>
  <si>
    <t>99 0 00 02300</t>
  </si>
  <si>
    <t>90 0 00 00000</t>
  </si>
  <si>
    <t>70 0 00 01197</t>
  </si>
  <si>
    <t>70 0 00 00000</t>
  </si>
  <si>
    <t>70 0 00 01110</t>
  </si>
  <si>
    <t>03 1  01 06000</t>
  </si>
  <si>
    <t>Субсидии бюджетным учреждениям</t>
  </si>
  <si>
    <t>08 0  04 04430</t>
  </si>
  <si>
    <t>99 0 00  00031</t>
  </si>
  <si>
    <t>Муниципальная программа "Доступная среда на 2016-2020 годы"</t>
  </si>
  <si>
    <t>Основное мероприятие" Повышение уровня доступности инвалидов и маломобильных групп населения в административных зданиях сельского поселения Ивановское"</t>
  </si>
  <si>
    <t>Повышение уровня доступности инвалидов и маломобильных групп населения в административных зданиях сельского поселения Ивановское</t>
  </si>
  <si>
    <t>10 0 00 00000</t>
  </si>
  <si>
    <t>10 0 01 00000</t>
  </si>
  <si>
    <t>10 0 01 01197</t>
  </si>
  <si>
    <t>"О бюджете сельского поселения Ивановское на 2017 год и плановый период 2018 и 2019 годов"</t>
  </si>
  <si>
    <t>Распределение бюджетных ассигнований  бюджета сельского поселения Ивановское на 2017 год по разделам, подразделам, целевым статьям (муниципальным программам сельского поселения Ивановское и непрограмным направлениям деятельности), группам и подгруппам видам расходов классификации расходов бюджетов.</t>
  </si>
  <si>
    <t>Коммунальное хозяйство</t>
  </si>
  <si>
    <t>Содержание нецентрализованного водоснабжения</t>
  </si>
  <si>
    <t>99 0 00 08010</t>
  </si>
  <si>
    <t>99 0 00 02520</t>
  </si>
  <si>
    <t>Мероприятия по землеустройству и землепользованию</t>
  </si>
  <si>
    <t>Ведомственная структура расходов бюджета сельского поселения Ивановское на 2017 год</t>
  </si>
  <si>
    <t>Источники внутреннего финансирования дефицита бюджета сельского поселения Ивановское
 на 2017 год</t>
  </si>
  <si>
    <t>Распределение бюджетных ассигнований  по целевым статьям (муниципальным программам сельского поселения Ивановское и непрограммным направлениям деятельности), группам и подгруппам видов расходов классификации расходов бюджета сельского поселения  Ивановское на 2017 год</t>
  </si>
  <si>
    <t>99 0 00 000000</t>
  </si>
  <si>
    <t>99 0 00 006000</t>
  </si>
  <si>
    <t>99 0 00 006010</t>
  </si>
  <si>
    <t>Реализация государственных функций в области коммунального хозяйства</t>
  </si>
  <si>
    <t>99 0 00 08000</t>
  </si>
  <si>
    <t>Приложение № 11</t>
  </si>
  <si>
    <t>Приложение №13</t>
  </si>
  <si>
    <t xml:space="preserve"> Муниципальная программа" Профилактика терроризма и экстремизма, а также мероприятия в области национальной безопасности и правоохранительной деятельности  в границах поселения на период 2017-2021 г.г."</t>
  </si>
  <si>
    <t>Муниципальная программа "Благоустройство населенных пунктов сельского поселения Ивановское на период 2017-2021 годы"</t>
  </si>
  <si>
    <t>Подпрограмма" Озеленение на территории сельского поселения Ивановское на период 2017-2021 годы"</t>
  </si>
  <si>
    <t>Подпрограмма" Прочие мероприятия по благоустройству на  территории сельского поселения Ивановское на период 2017-2021годы"</t>
  </si>
  <si>
    <t>Подпрограмма" Уличное освещение на территории сельского поселения Ивановское на период 2017-2021годы"</t>
  </si>
  <si>
    <t>Муниципальная программа "Развитие культуры на территории сельского поселения Ивановское на период 2017-2021 годы"</t>
  </si>
  <si>
    <t>Муниципальная программа "Развитие физической культуры и спорта на территории сельского поселения Ивановское на период 2017-2021 годы"</t>
  </si>
  <si>
    <t>Муниципальная программа "Развитие физической культуры и спорта на территории сельского поселения Ивановское на период 2017-2021годы"</t>
  </si>
  <si>
    <t>Подпрограмма" Уличное освещение на територии сельского поселения Ивановское на период 2017-2021 годы"</t>
  </si>
  <si>
    <t>Подпрограмма" Озеленение на територии сельского поселения Ивановское на период 2017-2021 годы"</t>
  </si>
  <si>
    <t>Подпрограмма" Прочие мероприятия по благоустройству на  територии сельского поселения Ивановское на период 2017-2021 годы"</t>
  </si>
  <si>
    <t>Подпрограмма" Уличное освещение на территории сельского поселения Ивановское на период 2017-2021 годы"</t>
  </si>
  <si>
    <t>Подпрограмма" Прочие мероприятия по благоустройству на  территории сельского поселения Ивановское на период 2017-2021 годы"</t>
  </si>
  <si>
    <t>90 0 00 40850</t>
  </si>
  <si>
    <t>90 0 00 11850</t>
  </si>
  <si>
    <t>от 09 декабря 2016 года №135/41</t>
  </si>
  <si>
    <t>от 09 декабря  2016 года №135/41</t>
  </si>
  <si>
    <t>от 09  декабря  2016 года №135/41</t>
  </si>
  <si>
    <t>Приложение №3</t>
  </si>
  <si>
    <t>Приложение №1</t>
  </si>
  <si>
    <t>Приложение №2</t>
  </si>
  <si>
    <t>Приложение №4</t>
  </si>
  <si>
    <t>Софинансирование  расходов из бюджета поселения на приобретение техники для нужд благоустройства</t>
  </si>
  <si>
    <t xml:space="preserve">03 4 01 S1360 </t>
  </si>
  <si>
    <t>03 4 01 S1360</t>
  </si>
  <si>
    <t>Расходы за счет средств бюджета поселения на осуществление первичного воинского учета на территориях, где отсутствуют военные комиссариаты</t>
  </si>
  <si>
    <t>99 0 00 01181</t>
  </si>
  <si>
    <t>О бюджете сельского поселения Ивановское на 2017 год и плановый период 2018 и 2019 годов</t>
  </si>
  <si>
    <t>Поступления доходов в бюджет сельского поселения Ивановское на 2017 год</t>
  </si>
  <si>
    <t>тыс. руб.</t>
  </si>
  <si>
    <t>Код по бюджетной классификации</t>
  </si>
  <si>
    <t>Наименование группы, подгруппы, статьи</t>
  </si>
  <si>
    <t>000 1 00 00000 00 0000 000</t>
  </si>
  <si>
    <t xml:space="preserve"> Д О Х О Д 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</si>
  <si>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</si>
  <si>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</si>
  <si>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</si>
  <si>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</si>
  <si>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</si>
  <si>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</si>
  <si>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</si>
  <si>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</si>
  <si>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</si>
  <si>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</si>
  <si>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</si>
  <si>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</si>
  <si>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</si>
  <si>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</si>
  <si>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000 2 02 15001 00 0000 151</t>
  </si>
  <si>
    <t>Дотации бюджетам субъектов Российской Федерации на выравнивание бюджетной обеспеченности</t>
  </si>
  <si>
    <t>000 2 02 15001 10 0000 151</t>
  </si>
  <si>
    <t>Дотации бюджетам сельских поселений на выравнивание бюджетной обеспеченности</t>
  </si>
  <si>
    <t>000 2 02 35118 00 0000 151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</si>
  <si>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</si>
  <si>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</si>
  <si>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</si>
  <si>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</si>
  <si>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000 2 02 29999 10 0000 151</t>
  </si>
  <si>
    <t>Прочие субсидии бюджетам  сельских поселений</t>
  </si>
  <si>
    <t>Иные межбюджетные трансферты бюджету Рузского муниципального района на финансирование расходов, связанных с передачей органам местного самоуправления Рузского муниципального района осуществления части полномочий органов местного самоуправления сельского поселения Ивановское по решению вопросов местного значения сельского поселения Ивановское на 2017 год</t>
  </si>
  <si>
    <t>Приложение №10</t>
  </si>
  <si>
    <t>"О бюджете сельского поселения Ивановское на 2017 год и плановый период 2018и 2019 годов"</t>
  </si>
  <si>
    <t>к решению Совета депутатов Рузского городского округа Московской области</t>
  </si>
  <si>
    <t>Наименование передаваемых межбюджетных трансфертов</t>
  </si>
  <si>
    <t>Межбюджетные трансферты бюджету муниципального района из бюджета поселений на обеспечение деятельности органов местного самоуправления</t>
  </si>
  <si>
    <t>Иные межбюджетные трансферты бюджету муниципального района из бюджетов поселений на обеспечение деятельности органов местного самоуправления</t>
  </si>
  <si>
    <t>итого</t>
  </si>
  <si>
    <t>Приложение №5</t>
  </si>
  <si>
    <t>Приложение №6</t>
  </si>
  <si>
    <t>Основное мероприятие "Модернизация систем наружного освещения в целях приведения уровня освещенности до нормативных значений"</t>
  </si>
  <si>
    <r>
      <t xml:space="preserve">03 1 </t>
    </r>
    <r>
      <rPr>
        <sz val="10"/>
        <rFont val="Times New Roman"/>
        <family val="1"/>
      </rPr>
      <t>02</t>
    </r>
    <r>
      <rPr>
        <sz val="10"/>
        <color indexed="8"/>
        <rFont val="Times New Roman"/>
        <family val="1"/>
      </rPr>
      <t xml:space="preserve"> S2630</t>
    </r>
  </si>
  <si>
    <t>Софинансирование  расходов из бюджета Московской области на приобретение техники для нужд благоустройства</t>
  </si>
  <si>
    <t>03 4 01 61360</t>
  </si>
  <si>
    <t>03 1 02 00000</t>
  </si>
  <si>
    <t>Софинансирование расходов из бюджета поселения установки и ремонта электросетевого хозяйства, систем наружного освещения в рамках реализации приоритетного проекта "Светлый город"</t>
  </si>
  <si>
    <t>Софинансирование  расходов из бюджета поселения установки и ремонта электросетевого хозяйства, систем наружного освещения в рамках реализации приоритетного проекта "Светлый город"</t>
  </si>
  <si>
    <t>от "26" июля 2017 года № 70/7</t>
  </si>
  <si>
    <t xml:space="preserve">к решению Совета депутатов сельского поселения Ивановское </t>
  </si>
  <si>
    <t>от "26" июля  2017 года №70/7</t>
  </si>
  <si>
    <t>от 26 июля 2017 года № 70/7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</si>
</sst>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,##0_р_.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00"/>
  </numFmts>
  <fonts count="69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0"/>
    </font>
    <font>
      <b/>
      <sz val="11"/>
      <color indexed="8"/>
      <name val="Times New Roman Cyr"/>
      <family val="1"/>
    </font>
    <font>
      <sz val="10"/>
      <color indexed="8"/>
      <name val="Times New Roman Cyr"/>
      <family val="0"/>
    </font>
    <font>
      <sz val="8"/>
      <name val="Times New Roman"/>
      <family val="1"/>
    </font>
    <font>
      <sz val="11"/>
      <name val="Times New Roman Cyr"/>
      <family val="0"/>
    </font>
    <font>
      <u val="single"/>
      <sz val="12"/>
      <name val="Times New Roman Cyr"/>
      <family val="1"/>
    </font>
    <font>
      <sz val="11"/>
      <name val="Arial Cyr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173" fontId="6" fillId="0" borderId="0" xfId="0" applyNumberFormat="1" applyFont="1" applyBorder="1" applyAlignment="1">
      <alignment/>
    </xf>
    <xf numFmtId="172" fontId="6" fillId="0" borderId="0" xfId="6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173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left" vertical="top" wrapText="1"/>
      <protection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173" fontId="5" fillId="34" borderId="10" xfId="0" applyNumberFormat="1" applyFont="1" applyFill="1" applyBorder="1" applyAlignment="1" applyProtection="1">
      <alignment/>
      <protection/>
    </xf>
    <xf numFmtId="0" fontId="4" fillId="35" borderId="10" xfId="0" applyFont="1" applyFill="1" applyBorder="1" applyAlignment="1" applyProtection="1">
      <alignment horizontal="left" vertical="top" wrapText="1"/>
      <protection/>
    </xf>
    <xf numFmtId="49" fontId="4" fillId="35" borderId="10" xfId="0" applyNumberFormat="1" applyFont="1" applyFill="1" applyBorder="1" applyAlignment="1" applyProtection="1">
      <alignment horizontal="center" vertical="center"/>
      <protection/>
    </xf>
    <xf numFmtId="173" fontId="4" fillId="35" borderId="10" xfId="0" applyNumberFormat="1" applyFont="1" applyFill="1" applyBorder="1" applyAlignment="1" applyProtection="1">
      <alignment/>
      <protection/>
    </xf>
    <xf numFmtId="0" fontId="4" fillId="36" borderId="10" xfId="0" applyFont="1" applyFill="1" applyBorder="1" applyAlignment="1" applyProtection="1">
      <alignment horizontal="left" vertical="top" wrapText="1"/>
      <protection/>
    </xf>
    <xf numFmtId="49" fontId="4" fillId="36" borderId="10" xfId="0" applyNumberFormat="1" applyFont="1" applyFill="1" applyBorder="1" applyAlignment="1" applyProtection="1">
      <alignment horizontal="center" vertical="center"/>
      <protection/>
    </xf>
    <xf numFmtId="173" fontId="4" fillId="36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/>
      <protection/>
    </xf>
    <xf numFmtId="49" fontId="4" fillId="37" borderId="10" xfId="0" applyNumberFormat="1" applyFont="1" applyFill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73" fontId="4" fillId="36" borderId="10" xfId="0" applyNumberFormat="1" applyFont="1" applyFill="1" applyBorder="1" applyAlignment="1" applyProtection="1">
      <alignment/>
      <protection locked="0"/>
    </xf>
    <xf numFmtId="173" fontId="4" fillId="35" borderId="10" xfId="0" applyNumberFormat="1" applyFont="1" applyFill="1" applyBorder="1" applyAlignment="1" applyProtection="1">
      <alignment/>
      <protection locked="0"/>
    </xf>
    <xf numFmtId="49" fontId="4" fillId="36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17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left" vertical="top" wrapText="1"/>
      <protection/>
    </xf>
    <xf numFmtId="49" fontId="4" fillId="35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left" vertical="top" wrapText="1"/>
      <protection/>
    </xf>
    <xf numFmtId="173" fontId="4" fillId="0" borderId="10" xfId="0" applyNumberFormat="1" applyFont="1" applyFill="1" applyBorder="1" applyAlignment="1" applyProtection="1">
      <alignment/>
      <protection/>
    </xf>
    <xf numFmtId="173" fontId="4" fillId="33" borderId="10" xfId="0" applyNumberFormat="1" applyFont="1" applyFill="1" applyBorder="1" applyAlignment="1" applyProtection="1">
      <alignment/>
      <protection/>
    </xf>
    <xf numFmtId="173" fontId="4" fillId="37" borderId="10" xfId="0" applyNumberFormat="1" applyFont="1" applyFill="1" applyBorder="1" applyAlignment="1" applyProtection="1">
      <alignment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49" fontId="4" fillId="36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37" borderId="10" xfId="0" applyNumberFormat="1" applyFont="1" applyFill="1" applyBorder="1" applyAlignment="1">
      <alignment horizontal="center" vertical="center"/>
    </xf>
    <xf numFmtId="173" fontId="4" fillId="37" borderId="10" xfId="0" applyNumberFormat="1" applyFont="1" applyFill="1" applyBorder="1" applyAlignment="1">
      <alignment/>
    </xf>
    <xf numFmtId="49" fontId="4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/>
    </xf>
    <xf numFmtId="49" fontId="4" fillId="37" borderId="10" xfId="0" applyNumberFormat="1" applyFont="1" applyFill="1" applyBorder="1" applyAlignment="1">
      <alignment horizontal="left" vertical="center" wrapText="1"/>
    </xf>
    <xf numFmtId="49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37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173" fontId="10" fillId="0" borderId="0" xfId="0" applyNumberFormat="1" applyFont="1" applyBorder="1" applyAlignment="1">
      <alignment wrapText="1"/>
    </xf>
    <xf numFmtId="173" fontId="10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173" fontId="3" fillId="0" borderId="10" xfId="0" applyNumberFormat="1" applyFont="1" applyBorder="1" applyAlignment="1">
      <alignment horizontal="center" vertical="top" wrapText="1"/>
    </xf>
    <xf numFmtId="173" fontId="3" fillId="0" borderId="10" xfId="0" applyNumberFormat="1" applyFont="1" applyBorder="1" applyAlignment="1">
      <alignment vertical="top" wrapText="1"/>
    </xf>
    <xf numFmtId="173" fontId="11" fillId="0" borderId="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top" wrapText="1"/>
    </xf>
    <xf numFmtId="173" fontId="3" fillId="0" borderId="10" xfId="0" applyNumberFormat="1" applyFont="1" applyBorder="1" applyAlignment="1">
      <alignment horizontal="left" vertical="top" wrapText="1" indent="2"/>
    </xf>
    <xf numFmtId="49" fontId="6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173" fontId="6" fillId="0" borderId="10" xfId="0" applyNumberFormat="1" applyFont="1" applyBorder="1" applyAlignment="1">
      <alignment wrapText="1"/>
    </xf>
    <xf numFmtId="173" fontId="6" fillId="0" borderId="10" xfId="0" applyNumberFormat="1" applyFont="1" applyBorder="1" applyAlignment="1">
      <alignment vertical="top" wrapText="1"/>
    </xf>
    <xf numFmtId="49" fontId="14" fillId="0" borderId="0" xfId="0" applyNumberFormat="1" applyFont="1" applyBorder="1" applyAlignment="1">
      <alignment horizontal="left" vertical="top" wrapText="1"/>
    </xf>
    <xf numFmtId="173" fontId="1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173" fontId="15" fillId="0" borderId="0" xfId="0" applyNumberFormat="1" applyFont="1" applyBorder="1" applyAlignment="1">
      <alignment horizontal="left" vertical="top" wrapText="1"/>
    </xf>
    <xf numFmtId="173" fontId="15" fillId="0" borderId="0" xfId="0" applyNumberFormat="1" applyFont="1" applyBorder="1" applyAlignment="1">
      <alignment vertical="top" wrapText="1"/>
    </xf>
    <xf numFmtId="3" fontId="15" fillId="0" borderId="0" xfId="0" applyNumberFormat="1" applyFont="1" applyBorder="1" applyAlignment="1">
      <alignment horizontal="right" vertical="top" wrapText="1"/>
    </xf>
    <xf numFmtId="17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/>
    </xf>
    <xf numFmtId="0" fontId="4" fillId="38" borderId="0" xfId="0" applyFont="1" applyFill="1" applyAlignment="1">
      <alignment/>
    </xf>
    <xf numFmtId="49" fontId="4" fillId="39" borderId="10" xfId="0" applyNumberFormat="1" applyFont="1" applyFill="1" applyBorder="1" applyAlignment="1">
      <alignment horizontal="left" vertical="center" wrapText="1"/>
    </xf>
    <xf numFmtId="49" fontId="4" fillId="39" borderId="10" xfId="0" applyNumberFormat="1" applyFont="1" applyFill="1" applyBorder="1" applyAlignment="1" applyProtection="1">
      <alignment horizontal="center" vertical="center"/>
      <protection/>
    </xf>
    <xf numFmtId="0" fontId="4" fillId="40" borderId="10" xfId="0" applyFont="1" applyFill="1" applyBorder="1" applyAlignment="1" applyProtection="1">
      <alignment horizontal="left" vertical="top" wrapText="1"/>
      <protection/>
    </xf>
    <xf numFmtId="49" fontId="4" fillId="40" borderId="10" xfId="0" applyNumberFormat="1" applyFont="1" applyFill="1" applyBorder="1" applyAlignment="1" applyProtection="1">
      <alignment horizontal="center" vertical="center"/>
      <protection/>
    </xf>
    <xf numFmtId="173" fontId="4" fillId="40" borderId="10" xfId="0" applyNumberFormat="1" applyFont="1" applyFill="1" applyBorder="1" applyAlignment="1" applyProtection="1">
      <alignment/>
      <protection locked="0"/>
    </xf>
    <xf numFmtId="173" fontId="6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41" borderId="10" xfId="0" applyNumberFormat="1" applyFont="1" applyFill="1" applyBorder="1" applyAlignment="1">
      <alignment horizontal="center" vertical="center"/>
    </xf>
    <xf numFmtId="173" fontId="4" fillId="41" borderId="10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173" fontId="4" fillId="42" borderId="10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>
      <alignment wrapText="1"/>
    </xf>
    <xf numFmtId="0" fontId="11" fillId="0" borderId="11" xfId="53" applyFont="1" applyFill="1" applyBorder="1" applyAlignment="1">
      <alignment horizontal="center" vertical="top" wrapText="1"/>
      <protection/>
    </xf>
    <xf numFmtId="49" fontId="11" fillId="0" borderId="11" xfId="53" applyNumberFormat="1" applyFont="1" applyFill="1" applyBorder="1" applyAlignment="1">
      <alignment horizontal="center" vertical="top" wrapText="1"/>
      <protection/>
    </xf>
    <xf numFmtId="3" fontId="17" fillId="0" borderId="11" xfId="53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0" fontId="4" fillId="0" borderId="11" xfId="0" applyFont="1" applyBorder="1" applyAlignment="1" applyProtection="1">
      <alignment horizontal="left" vertical="top" wrapText="1"/>
      <protection/>
    </xf>
    <xf numFmtId="0" fontId="18" fillId="0" borderId="0" xfId="53" applyNumberFormat="1" applyFont="1" applyFill="1" applyBorder="1" applyAlignment="1">
      <alignment vertical="top" wrapText="1"/>
      <protection/>
    </xf>
    <xf numFmtId="0" fontId="4" fillId="0" borderId="11" xfId="0" applyFont="1" applyBorder="1" applyAlignment="1">
      <alignment/>
    </xf>
    <xf numFmtId="49" fontId="4" fillId="43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173" fontId="4" fillId="0" borderId="1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left" vertical="top" wrapText="1"/>
      <protection/>
    </xf>
    <xf numFmtId="173" fontId="4" fillId="0" borderId="13" xfId="0" applyNumberFormat="1" applyFont="1" applyBorder="1" applyAlignment="1" applyProtection="1">
      <alignment/>
      <protection locked="0"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/>
    </xf>
    <xf numFmtId="0" fontId="4" fillId="7" borderId="10" xfId="0" applyFont="1" applyFill="1" applyBorder="1" applyAlignment="1" applyProtection="1">
      <alignment horizontal="left" vertical="top" wrapText="1"/>
      <protection/>
    </xf>
    <xf numFmtId="49" fontId="4" fillId="7" borderId="10" xfId="0" applyNumberFormat="1" applyFont="1" applyFill="1" applyBorder="1" applyAlignment="1" applyProtection="1">
      <alignment horizontal="center" vertical="center"/>
      <protection/>
    </xf>
    <xf numFmtId="173" fontId="4" fillId="7" borderId="10" xfId="0" applyNumberFormat="1" applyFont="1" applyFill="1" applyBorder="1" applyAlignment="1" applyProtection="1">
      <alignment/>
      <protection/>
    </xf>
    <xf numFmtId="0" fontId="4" fillId="44" borderId="10" xfId="0" applyFont="1" applyFill="1" applyBorder="1" applyAlignment="1" applyProtection="1">
      <alignment horizontal="left" vertical="top" wrapText="1"/>
      <protection/>
    </xf>
    <xf numFmtId="49" fontId="4" fillId="44" borderId="10" xfId="0" applyNumberFormat="1" applyFont="1" applyFill="1" applyBorder="1" applyAlignment="1" applyProtection="1">
      <alignment horizontal="center" vertical="center"/>
      <protection/>
    </xf>
    <xf numFmtId="173" fontId="4" fillId="44" borderId="10" xfId="0" applyNumberFormat="1" applyFont="1" applyFill="1" applyBorder="1" applyAlignment="1" applyProtection="1">
      <alignment/>
      <protection locked="0"/>
    </xf>
    <xf numFmtId="49" fontId="4" fillId="0" borderId="13" xfId="0" applyNumberFormat="1" applyFont="1" applyBorder="1" applyAlignment="1" applyProtection="1">
      <alignment horizontal="center" vertical="center"/>
      <protection/>
    </xf>
    <xf numFmtId="173" fontId="4" fillId="0" borderId="11" xfId="0" applyNumberFormat="1" applyFont="1" applyBorder="1" applyAlignment="1" applyProtection="1">
      <alignment/>
      <protection locked="0"/>
    </xf>
    <xf numFmtId="49" fontId="4" fillId="33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4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35" borderId="14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49" fontId="4" fillId="36" borderId="14" xfId="0" applyNumberFormat="1" applyFont="1" applyFill="1" applyBorder="1" applyAlignment="1">
      <alignment horizontal="left" vertical="center" wrapText="1"/>
    </xf>
    <xf numFmtId="49" fontId="4" fillId="43" borderId="15" xfId="0" applyNumberFormat="1" applyFont="1" applyFill="1" applyBorder="1" applyAlignment="1">
      <alignment horizontal="left" vertical="center" wrapText="1"/>
    </xf>
    <xf numFmtId="49" fontId="4" fillId="35" borderId="14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 applyProtection="1">
      <alignment horizontal="left" vertical="top" wrapText="1"/>
      <protection/>
    </xf>
    <xf numFmtId="49" fontId="4" fillId="36" borderId="17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center" vertical="center"/>
      <protection/>
    </xf>
    <xf numFmtId="49" fontId="4" fillId="35" borderId="17" xfId="0" applyNumberFormat="1" applyFont="1" applyFill="1" applyBorder="1" applyAlignment="1" applyProtection="1">
      <alignment horizontal="center" vertical="center"/>
      <protection/>
    </xf>
    <xf numFmtId="49" fontId="4" fillId="33" borderId="17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top" wrapText="1"/>
      <protection/>
    </xf>
    <xf numFmtId="0" fontId="4" fillId="35" borderId="11" xfId="0" applyFont="1" applyFill="1" applyBorder="1" applyAlignment="1" applyProtection="1">
      <alignment horizontal="center" vertical="top" wrapText="1"/>
      <protection/>
    </xf>
    <xf numFmtId="49" fontId="4" fillId="36" borderId="11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7" borderId="11" xfId="0" applyNumberFormat="1" applyFont="1" applyFill="1" applyBorder="1" applyAlignment="1">
      <alignment horizontal="center" vertical="center" wrapText="1"/>
    </xf>
    <xf numFmtId="0" fontId="4" fillId="45" borderId="11" xfId="0" applyFont="1" applyFill="1" applyBorder="1" applyAlignment="1" applyProtection="1">
      <alignment horizontal="left" vertical="top" wrapText="1"/>
      <protection/>
    </xf>
    <xf numFmtId="49" fontId="4" fillId="45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173" fontId="20" fillId="0" borderId="0" xfId="0" applyNumberFormat="1" applyFont="1" applyBorder="1" applyAlignment="1">
      <alignment wrapText="1"/>
    </xf>
    <xf numFmtId="49" fontId="7" fillId="33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73" fontId="3" fillId="33" borderId="10" xfId="0" applyNumberFormat="1" applyFont="1" applyFill="1" applyBorder="1" applyAlignment="1">
      <alignment horizontal="center" vertical="top" wrapText="1"/>
    </xf>
    <xf numFmtId="180" fontId="3" fillId="33" borderId="10" xfId="0" applyNumberFormat="1" applyFont="1" applyFill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 wrapText="1"/>
    </xf>
    <xf numFmtId="173" fontId="6" fillId="33" borderId="10" xfId="0" applyNumberFormat="1" applyFont="1" applyFill="1" applyBorder="1" applyAlignment="1">
      <alignment horizontal="center" vertical="top" wrapText="1"/>
    </xf>
    <xf numFmtId="0" fontId="4" fillId="46" borderId="11" xfId="0" applyFont="1" applyFill="1" applyBorder="1" applyAlignment="1">
      <alignment/>
    </xf>
    <xf numFmtId="173" fontId="4" fillId="46" borderId="11" xfId="0" applyNumberFormat="1" applyFont="1" applyFill="1" applyBorder="1" applyAlignment="1">
      <alignment/>
    </xf>
    <xf numFmtId="173" fontId="4" fillId="0" borderId="11" xfId="0" applyNumberFormat="1" applyFont="1" applyBorder="1" applyAlignment="1">
      <alignment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49" fontId="4" fillId="33" borderId="18" xfId="0" applyNumberFormat="1" applyFont="1" applyFill="1" applyBorder="1" applyAlignment="1">
      <alignment horizontal="center" vertical="center"/>
    </xf>
    <xf numFmtId="173" fontId="7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center" vertical="top" wrapText="1"/>
    </xf>
    <xf numFmtId="173" fontId="5" fillId="34" borderId="11" xfId="0" applyNumberFormat="1" applyFont="1" applyFill="1" applyBorder="1" applyAlignment="1" applyProtection="1">
      <alignment/>
      <protection/>
    </xf>
    <xf numFmtId="173" fontId="4" fillId="35" borderId="11" xfId="0" applyNumberFormat="1" applyFont="1" applyFill="1" applyBorder="1" applyAlignment="1" applyProtection="1">
      <alignment/>
      <protection/>
    </xf>
    <xf numFmtId="173" fontId="4" fillId="36" borderId="11" xfId="0" applyNumberFormat="1" applyFont="1" applyFill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3" fontId="4" fillId="44" borderId="11" xfId="0" applyNumberFormat="1" applyFont="1" applyFill="1" applyBorder="1" applyAlignment="1" applyProtection="1">
      <alignment/>
      <protection locked="0"/>
    </xf>
    <xf numFmtId="173" fontId="4" fillId="36" borderId="11" xfId="0" applyNumberFormat="1" applyFont="1" applyFill="1" applyBorder="1" applyAlignment="1" applyProtection="1">
      <alignment/>
      <protection locked="0"/>
    </xf>
    <xf numFmtId="173" fontId="4" fillId="35" borderId="11" xfId="0" applyNumberFormat="1" applyFont="1" applyFill="1" applyBorder="1" applyAlignment="1" applyProtection="1">
      <alignment/>
      <protection locked="0"/>
    </xf>
    <xf numFmtId="173" fontId="4" fillId="0" borderId="11" xfId="0" applyNumberFormat="1" applyFont="1" applyFill="1" applyBorder="1" applyAlignment="1" applyProtection="1">
      <alignment/>
      <protection locked="0"/>
    </xf>
    <xf numFmtId="173" fontId="4" fillId="33" borderId="11" xfId="0" applyNumberFormat="1" applyFont="1" applyFill="1" applyBorder="1" applyAlignment="1" applyProtection="1">
      <alignment/>
      <protection locked="0"/>
    </xf>
    <xf numFmtId="173" fontId="4" fillId="0" borderId="11" xfId="0" applyNumberFormat="1" applyFont="1" applyFill="1" applyBorder="1" applyAlignment="1" applyProtection="1">
      <alignment/>
      <protection/>
    </xf>
    <xf numFmtId="173" fontId="4" fillId="33" borderId="1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173" fontId="15" fillId="0" borderId="0" xfId="0" applyNumberFormat="1" applyFont="1" applyBorder="1" applyAlignment="1">
      <alignment wrapText="1"/>
    </xf>
    <xf numFmtId="49" fontId="21" fillId="0" borderId="0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top" wrapText="1"/>
    </xf>
    <xf numFmtId="49" fontId="4" fillId="45" borderId="11" xfId="0" applyNumberFormat="1" applyFont="1" applyFill="1" applyBorder="1" applyAlignment="1" applyProtection="1">
      <alignment horizontal="center" vertical="center"/>
      <protection/>
    </xf>
    <xf numFmtId="173" fontId="4" fillId="45" borderId="11" xfId="0" applyNumberFormat="1" applyFont="1" applyFill="1" applyBorder="1" applyAlignment="1" applyProtection="1">
      <alignment/>
      <protection/>
    </xf>
    <xf numFmtId="0" fontId="4" fillId="45" borderId="11" xfId="0" applyFont="1" applyFill="1" applyBorder="1" applyAlignment="1">
      <alignment/>
    </xf>
    <xf numFmtId="49" fontId="4" fillId="45" borderId="11" xfId="0" applyNumberFormat="1" applyFont="1" applyFill="1" applyBorder="1" applyAlignment="1">
      <alignment horizontal="center" vertical="center"/>
    </xf>
    <xf numFmtId="173" fontId="4" fillId="45" borderId="11" xfId="0" applyNumberFormat="1" applyFont="1" applyFill="1" applyBorder="1" applyAlignment="1">
      <alignment/>
    </xf>
    <xf numFmtId="173" fontId="4" fillId="45" borderId="11" xfId="0" applyNumberFormat="1" applyFont="1" applyFill="1" applyBorder="1" applyAlignment="1" applyProtection="1">
      <alignment/>
      <protection locked="0"/>
    </xf>
    <xf numFmtId="0" fontId="64" fillId="0" borderId="0" xfId="0" applyFont="1" applyAlignment="1">
      <alignment/>
    </xf>
    <xf numFmtId="0" fontId="4" fillId="41" borderId="12" xfId="0" applyFont="1" applyFill="1" applyBorder="1" applyAlignment="1">
      <alignment wrapText="1"/>
    </xf>
    <xf numFmtId="173" fontId="4" fillId="0" borderId="13" xfId="0" applyNumberFormat="1" applyFont="1" applyFill="1" applyBorder="1" applyAlignment="1" applyProtection="1">
      <alignment/>
      <protection locked="0"/>
    </xf>
    <xf numFmtId="0" fontId="16" fillId="0" borderId="11" xfId="53" applyNumberFormat="1" applyFont="1" applyFill="1" applyBorder="1" applyAlignment="1">
      <alignment vertical="top" wrapText="1"/>
      <protection/>
    </xf>
    <xf numFmtId="0" fontId="4" fillId="0" borderId="19" xfId="0" applyFont="1" applyBorder="1" applyAlignment="1">
      <alignment wrapText="1"/>
    </xf>
    <xf numFmtId="173" fontId="4" fillId="33" borderId="13" xfId="0" applyNumberFormat="1" applyFont="1" applyFill="1" applyBorder="1" applyAlignment="1">
      <alignment/>
    </xf>
    <xf numFmtId="0" fontId="4" fillId="0" borderId="20" xfId="0" applyFont="1" applyBorder="1" applyAlignment="1">
      <alignment wrapText="1"/>
    </xf>
    <xf numFmtId="173" fontId="4" fillId="40" borderId="11" xfId="0" applyNumberFormat="1" applyFont="1" applyFill="1" applyBorder="1" applyAlignment="1" applyProtection="1">
      <alignment/>
      <protection locked="0"/>
    </xf>
    <xf numFmtId="173" fontId="4" fillId="37" borderId="11" xfId="0" applyNumberFormat="1" applyFont="1" applyFill="1" applyBorder="1" applyAlignment="1" applyProtection="1">
      <alignment/>
      <protection locked="0"/>
    </xf>
    <xf numFmtId="173" fontId="4" fillId="37" borderId="11" xfId="0" applyNumberFormat="1" applyFont="1" applyFill="1" applyBorder="1" applyAlignment="1">
      <alignment/>
    </xf>
    <xf numFmtId="173" fontId="4" fillId="33" borderId="11" xfId="0" applyNumberFormat="1" applyFont="1" applyFill="1" applyBorder="1" applyAlignment="1">
      <alignment/>
    </xf>
    <xf numFmtId="173" fontId="4" fillId="41" borderId="11" xfId="0" applyNumberFormat="1" applyFont="1" applyFill="1" applyBorder="1" applyAlignment="1">
      <alignment/>
    </xf>
    <xf numFmtId="49" fontId="4" fillId="0" borderId="18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>
      <alignment wrapText="1"/>
    </xf>
    <xf numFmtId="49" fontId="4" fillId="43" borderId="0" xfId="0" applyNumberFormat="1" applyFont="1" applyFill="1" applyBorder="1" applyAlignment="1">
      <alignment horizontal="left"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Fill="1" applyBorder="1" applyAlignment="1" applyProtection="1">
      <alignment/>
      <protection locked="0"/>
    </xf>
    <xf numFmtId="173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 applyProtection="1">
      <alignment/>
      <protection locked="0"/>
    </xf>
    <xf numFmtId="0" fontId="16" fillId="0" borderId="15" xfId="53" applyNumberFormat="1" applyFont="1" applyFill="1" applyBorder="1" applyAlignment="1">
      <alignment vertical="top" wrapText="1"/>
      <protection/>
    </xf>
    <xf numFmtId="0" fontId="4" fillId="0" borderId="15" xfId="0" applyFont="1" applyFill="1" applyBorder="1" applyAlignment="1" applyProtection="1">
      <alignment horizontal="left" vertical="top" wrapText="1"/>
      <protection/>
    </xf>
    <xf numFmtId="0" fontId="4" fillId="0" borderId="16" xfId="0" applyFont="1" applyBorder="1" applyAlignment="1" applyProtection="1">
      <alignment horizontal="left" vertical="top" wrapText="1"/>
      <protection/>
    </xf>
    <xf numFmtId="0" fontId="4" fillId="0" borderId="15" xfId="0" applyFont="1" applyFill="1" applyBorder="1" applyAlignment="1">
      <alignment wrapText="1"/>
    </xf>
    <xf numFmtId="0" fontId="4" fillId="40" borderId="14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>
      <alignment wrapText="1"/>
    </xf>
    <xf numFmtId="49" fontId="4" fillId="37" borderId="14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37" borderId="14" xfId="0" applyFont="1" applyFill="1" applyBorder="1" applyAlignment="1">
      <alignment wrapText="1"/>
    </xf>
    <xf numFmtId="0" fontId="4" fillId="41" borderId="16" xfId="0" applyFont="1" applyFill="1" applyBorder="1" applyAlignment="1">
      <alignment wrapText="1"/>
    </xf>
    <xf numFmtId="49" fontId="4" fillId="40" borderId="17" xfId="0" applyNumberFormat="1" applyFont="1" applyFill="1" applyBorder="1" applyAlignment="1" applyProtection="1">
      <alignment horizontal="center" vertical="center"/>
      <protection/>
    </xf>
    <xf numFmtId="49" fontId="4" fillId="37" borderId="17" xfId="0" applyNumberFormat="1" applyFont="1" applyFill="1" applyBorder="1" applyAlignment="1" applyProtection="1">
      <alignment horizontal="center" vertical="center"/>
      <protection/>
    </xf>
    <xf numFmtId="49" fontId="4" fillId="41" borderId="17" xfId="0" applyNumberFormat="1" applyFont="1" applyFill="1" applyBorder="1" applyAlignment="1">
      <alignment horizontal="center" vertical="center"/>
    </xf>
    <xf numFmtId="49" fontId="4" fillId="37" borderId="17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center"/>
    </xf>
    <xf numFmtId="0" fontId="4" fillId="36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35" borderId="12" xfId="0" applyNumberFormat="1" applyFont="1" applyFill="1" applyBorder="1" applyAlignment="1">
      <alignment horizontal="center" vertical="center" wrapText="1"/>
    </xf>
    <xf numFmtId="49" fontId="4" fillId="36" borderId="13" xfId="0" applyNumberFormat="1" applyFont="1" applyFill="1" applyBorder="1" applyAlignment="1">
      <alignment horizontal="center" vertical="center" wrapText="1"/>
    </xf>
    <xf numFmtId="0" fontId="18" fillId="0" borderId="11" xfId="53" applyNumberFormat="1" applyFont="1" applyFill="1" applyBorder="1" applyAlignment="1">
      <alignment horizontal="center" vertical="top" wrapText="1"/>
      <protection/>
    </xf>
    <xf numFmtId="0" fontId="4" fillId="0" borderId="11" xfId="0" applyFont="1" applyFill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6" borderId="12" xfId="0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 applyProtection="1">
      <alignment horizontal="center" vertical="top" wrapText="1"/>
      <protection/>
    </xf>
    <xf numFmtId="0" fontId="4" fillId="40" borderId="11" xfId="0" applyFont="1" applyFill="1" applyBorder="1" applyAlignment="1" applyProtection="1">
      <alignment horizontal="center" vertical="top" wrapText="1"/>
      <protection/>
    </xf>
    <xf numFmtId="0" fontId="4" fillId="44" borderId="12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wrapText="1"/>
    </xf>
    <xf numFmtId="0" fontId="4" fillId="41" borderId="11" xfId="0" applyFont="1" applyFill="1" applyBorder="1" applyAlignment="1">
      <alignment horizontal="center" wrapText="1"/>
    </xf>
    <xf numFmtId="0" fontId="4" fillId="7" borderId="13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top" wrapText="1"/>
      <protection/>
    </xf>
    <xf numFmtId="0" fontId="4" fillId="45" borderId="11" xfId="0" applyFont="1" applyFill="1" applyBorder="1" applyAlignment="1">
      <alignment wrapText="1"/>
    </xf>
    <xf numFmtId="0" fontId="16" fillId="45" borderId="11" xfId="53" applyNumberFormat="1" applyFont="1" applyFill="1" applyBorder="1" applyAlignment="1">
      <alignment vertical="top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Alignment="1">
      <alignment/>
    </xf>
    <xf numFmtId="173" fontId="4" fillId="7" borderId="11" xfId="0" applyNumberFormat="1" applyFont="1" applyFill="1" applyBorder="1" applyAlignment="1" applyProtection="1">
      <alignment/>
      <protection/>
    </xf>
    <xf numFmtId="173" fontId="6" fillId="0" borderId="10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5" borderId="14" xfId="0" applyNumberFormat="1" applyFont="1" applyFill="1" applyBorder="1" applyAlignment="1" applyProtection="1">
      <alignment horizontal="center" vertical="center"/>
      <protection/>
    </xf>
    <xf numFmtId="49" fontId="4" fillId="36" borderId="14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>
      <alignment horizontal="center" vertical="center"/>
    </xf>
    <xf numFmtId="49" fontId="4" fillId="44" borderId="14" xfId="0" applyNumberFormat="1" applyFont="1" applyFill="1" applyBorder="1" applyAlignment="1" applyProtection="1">
      <alignment horizontal="center" vertical="center"/>
      <protection/>
    </xf>
    <xf numFmtId="49" fontId="4" fillId="7" borderId="14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49" fontId="4" fillId="40" borderId="14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/>
      <protection/>
    </xf>
    <xf numFmtId="49" fontId="4" fillId="35" borderId="14" xfId="0" applyNumberFormat="1" applyFont="1" applyFill="1" applyBorder="1" applyAlignment="1" applyProtection="1">
      <alignment horizontal="center" vertical="center"/>
      <protection locked="0"/>
    </xf>
    <xf numFmtId="49" fontId="4" fillId="37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36" borderId="14" xfId="0" applyNumberFormat="1" applyFont="1" applyFill="1" applyBorder="1" applyAlignment="1" applyProtection="1">
      <alignment horizontal="center" vertical="center"/>
      <protection locked="0"/>
    </xf>
    <xf numFmtId="49" fontId="4" fillId="37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41" borderId="14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 applyProtection="1">
      <alignment horizontal="center" vertical="center"/>
      <protection/>
    </xf>
    <xf numFmtId="49" fontId="4" fillId="33" borderId="15" xfId="0" applyNumberFormat="1" applyFont="1" applyFill="1" applyBorder="1" applyAlignment="1">
      <alignment horizontal="center" vertical="center"/>
    </xf>
    <xf numFmtId="173" fontId="3" fillId="0" borderId="11" xfId="0" applyNumberFormat="1" applyFont="1" applyBorder="1" applyAlignment="1">
      <alignment horizontal="center" vertical="center" wrapText="1"/>
    </xf>
    <xf numFmtId="173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right"/>
    </xf>
    <xf numFmtId="173" fontId="6" fillId="0" borderId="0" xfId="0" applyNumberFormat="1" applyFont="1" applyBorder="1" applyAlignment="1">
      <alignment horizontal="left" wrapText="1"/>
    </xf>
    <xf numFmtId="173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173" fontId="6" fillId="0" borderId="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173" fontId="3" fillId="0" borderId="10" xfId="0" applyNumberFormat="1" applyFont="1" applyBorder="1" applyAlignment="1">
      <alignment wrapText="1"/>
    </xf>
    <xf numFmtId="173" fontId="6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4" fillId="36" borderId="13" xfId="0" applyFont="1" applyFill="1" applyBorder="1" applyAlignment="1" applyProtection="1">
      <alignment horizontal="center" vertical="center" wrapText="1"/>
      <protection/>
    </xf>
    <xf numFmtId="0" fontId="4" fillId="45" borderId="10" xfId="0" applyFont="1" applyFill="1" applyBorder="1" applyAlignment="1" applyProtection="1">
      <alignment horizontal="left" vertical="top" wrapText="1"/>
      <protection/>
    </xf>
    <xf numFmtId="49" fontId="4" fillId="45" borderId="10" xfId="0" applyNumberFormat="1" applyFont="1" applyFill="1" applyBorder="1" applyAlignment="1" applyProtection="1">
      <alignment horizontal="center" vertical="center"/>
      <protection/>
    </xf>
    <xf numFmtId="173" fontId="4" fillId="45" borderId="10" xfId="0" applyNumberFormat="1" applyFont="1" applyFill="1" applyBorder="1" applyAlignment="1" applyProtection="1">
      <alignment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11" xfId="0" applyNumberFormat="1" applyFont="1" applyFill="1" applyBorder="1" applyAlignment="1" applyProtection="1">
      <alignment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173" fontId="4" fillId="35" borderId="11" xfId="0" applyNumberFormat="1" applyFont="1" applyFill="1" applyBorder="1" applyAlignment="1" applyProtection="1">
      <alignment vertical="center" wrapText="1"/>
      <protection/>
    </xf>
    <xf numFmtId="0" fontId="4" fillId="47" borderId="12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left" vertical="top" wrapText="1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35" borderId="12" xfId="0" applyNumberFormat="1" applyFont="1" applyFill="1" applyBorder="1" applyAlignment="1" applyProtection="1">
      <alignment horizontal="center" vertical="center"/>
      <protection/>
    </xf>
    <xf numFmtId="173" fontId="4" fillId="35" borderId="12" xfId="0" applyNumberFormat="1" applyFont="1" applyFill="1" applyBorder="1" applyAlignment="1" applyProtection="1">
      <alignment/>
      <protection/>
    </xf>
    <xf numFmtId="49" fontId="4" fillId="35" borderId="24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4" fillId="48" borderId="10" xfId="0" applyFont="1" applyFill="1" applyBorder="1" applyAlignment="1" applyProtection="1">
      <alignment horizontal="center" vertical="center" wrapText="1"/>
      <protection/>
    </xf>
    <xf numFmtId="49" fontId="4" fillId="36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>
      <alignment vertical="center" wrapText="1"/>
    </xf>
    <xf numFmtId="173" fontId="4" fillId="37" borderId="12" xfId="0" applyNumberFormat="1" applyFont="1" applyFill="1" applyBorder="1" applyAlignment="1">
      <alignment/>
    </xf>
    <xf numFmtId="173" fontId="4" fillId="0" borderId="25" xfId="0" applyNumberFormat="1" applyFont="1" applyBorder="1" applyAlignment="1" applyProtection="1">
      <alignment/>
      <protection locked="0"/>
    </xf>
    <xf numFmtId="173" fontId="4" fillId="0" borderId="0" xfId="0" applyNumberFormat="1" applyFont="1" applyFill="1" applyAlignment="1">
      <alignment/>
    </xf>
    <xf numFmtId="173" fontId="4" fillId="35" borderId="12" xfId="0" applyNumberFormat="1" applyFont="1" applyFill="1" applyBorder="1" applyAlignment="1" applyProtection="1">
      <alignment/>
      <protection locked="0"/>
    </xf>
    <xf numFmtId="0" fontId="65" fillId="0" borderId="0" xfId="0" applyFont="1" applyBorder="1" applyAlignment="1">
      <alignment vertical="center" wrapText="1"/>
    </xf>
    <xf numFmtId="173" fontId="4" fillId="0" borderId="25" xfId="0" applyNumberFormat="1" applyFont="1" applyFill="1" applyBorder="1" applyAlignment="1">
      <alignment/>
    </xf>
    <xf numFmtId="175" fontId="4" fillId="0" borderId="0" xfId="0" applyNumberFormat="1" applyFont="1" applyAlignment="1">
      <alignment/>
    </xf>
    <xf numFmtId="173" fontId="4" fillId="0" borderId="12" xfId="0" applyNumberFormat="1" applyFont="1" applyFill="1" applyBorder="1" applyAlignment="1" applyProtection="1">
      <alignment/>
      <protection locked="0"/>
    </xf>
    <xf numFmtId="173" fontId="4" fillId="0" borderId="11" xfId="0" applyNumberFormat="1" applyFont="1" applyFill="1" applyBorder="1" applyAlignment="1" applyProtection="1">
      <alignment horizontal="right"/>
      <protection/>
    </xf>
    <xf numFmtId="0" fontId="66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top" wrapText="1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49" fontId="4" fillId="33" borderId="22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vertical="center" wrapText="1"/>
    </xf>
    <xf numFmtId="173" fontId="23" fillId="0" borderId="11" xfId="0" applyNumberFormat="1" applyFont="1" applyBorder="1" applyAlignment="1">
      <alignment/>
    </xf>
    <xf numFmtId="0" fontId="23" fillId="10" borderId="11" xfId="0" applyFont="1" applyFill="1" applyBorder="1" applyAlignment="1">
      <alignment/>
    </xf>
    <xf numFmtId="0" fontId="23" fillId="10" borderId="11" xfId="0" applyFont="1" applyFill="1" applyBorder="1" applyAlignment="1">
      <alignment vertical="center" wrapText="1"/>
    </xf>
    <xf numFmtId="173" fontId="23" fillId="10" borderId="11" xfId="0" applyNumberFormat="1" applyFont="1" applyFill="1" applyBorder="1" applyAlignment="1">
      <alignment/>
    </xf>
    <xf numFmtId="0" fontId="23" fillId="4" borderId="11" xfId="0" applyFont="1" applyFill="1" applyBorder="1" applyAlignment="1">
      <alignment/>
    </xf>
    <xf numFmtId="0" fontId="23" fillId="4" borderId="11" xfId="0" applyFont="1" applyFill="1" applyBorder="1" applyAlignment="1">
      <alignment vertical="center" wrapText="1"/>
    </xf>
    <xf numFmtId="173" fontId="23" fillId="4" borderId="11" xfId="0" applyNumberFormat="1" applyFont="1" applyFill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center" wrapText="1"/>
    </xf>
    <xf numFmtId="173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73" fontId="23" fillId="0" borderId="0" xfId="0" applyNumberFormat="1" applyFont="1" applyFill="1" applyBorder="1" applyAlignment="1">
      <alignment/>
    </xf>
    <xf numFmtId="0" fontId="2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/>
    </xf>
    <xf numFmtId="0" fontId="67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6" fillId="0" borderId="0" xfId="0" applyFont="1" applyBorder="1" applyAlignment="1">
      <alignment vertical="center" wrapText="1"/>
    </xf>
    <xf numFmtId="49" fontId="66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/>
    </xf>
    <xf numFmtId="0" fontId="66" fillId="0" borderId="11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49" fontId="4" fillId="33" borderId="17" xfId="0" applyNumberFormat="1" applyFont="1" applyFill="1" applyBorder="1" applyAlignment="1" applyProtection="1">
      <alignment horizontal="center" wrapText="1"/>
      <protection/>
    </xf>
    <xf numFmtId="49" fontId="4" fillId="33" borderId="10" xfId="0" applyNumberFormat="1" applyFont="1" applyFill="1" applyBorder="1" applyAlignment="1" applyProtection="1">
      <alignment horizontal="center" wrapText="1"/>
      <protection/>
    </xf>
    <xf numFmtId="49" fontId="4" fillId="0" borderId="11" xfId="0" applyNumberFormat="1" applyFont="1" applyFill="1" applyBorder="1" applyAlignment="1" applyProtection="1">
      <alignment horizontal="center" wrapText="1"/>
      <protection/>
    </xf>
    <xf numFmtId="49" fontId="4" fillId="33" borderId="14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 applyProtection="1">
      <alignment horizontal="center" wrapText="1"/>
      <protection/>
    </xf>
    <xf numFmtId="49" fontId="4" fillId="0" borderId="19" xfId="0" applyNumberFormat="1" applyFont="1" applyFill="1" applyBorder="1" applyAlignment="1" applyProtection="1">
      <alignment horizontal="center" wrapText="1"/>
      <protection/>
    </xf>
    <xf numFmtId="49" fontId="4" fillId="33" borderId="11" xfId="0" applyNumberFormat="1" applyFont="1" applyFill="1" applyBorder="1" applyAlignment="1" applyProtection="1">
      <alignment horizontal="center" wrapText="1"/>
      <protection/>
    </xf>
    <xf numFmtId="0" fontId="66" fillId="0" borderId="11" xfId="0" applyFont="1" applyBorder="1" applyAlignment="1">
      <alignment horizontal="center" wrapText="1"/>
    </xf>
    <xf numFmtId="173" fontId="4" fillId="0" borderId="11" xfId="0" applyNumberFormat="1" applyFont="1" applyFill="1" applyBorder="1" applyAlignment="1" applyProtection="1">
      <alignment wrapText="1"/>
      <protection/>
    </xf>
    <xf numFmtId="0" fontId="4" fillId="0" borderId="10" xfId="0" applyFont="1" applyFill="1" applyBorder="1" applyAlignment="1">
      <alignment/>
    </xf>
    <xf numFmtId="0" fontId="67" fillId="0" borderId="11" xfId="0" applyFont="1" applyFill="1" applyBorder="1" applyAlignment="1">
      <alignment vertical="center" wrapText="1"/>
    </xf>
    <xf numFmtId="49" fontId="66" fillId="0" borderId="11" xfId="0" applyNumberFormat="1" applyFont="1" applyFill="1" applyBorder="1" applyAlignment="1">
      <alignment horizontal="center"/>
    </xf>
    <xf numFmtId="49" fontId="66" fillId="0" borderId="11" xfId="0" applyNumberFormat="1" applyFont="1" applyFill="1" applyBorder="1" applyAlignment="1">
      <alignment/>
    </xf>
    <xf numFmtId="0" fontId="67" fillId="0" borderId="11" xfId="0" applyFont="1" applyFill="1" applyBorder="1" applyAlignment="1">
      <alignment/>
    </xf>
    <xf numFmtId="0" fontId="66" fillId="0" borderId="0" xfId="0" applyFont="1" applyFill="1" applyBorder="1" applyAlignment="1">
      <alignment vertical="center" wrapText="1"/>
    </xf>
    <xf numFmtId="173" fontId="4" fillId="0" borderId="27" xfId="0" applyNumberFormat="1" applyFont="1" applyFill="1" applyBorder="1" applyAlignment="1" applyProtection="1">
      <alignment/>
      <protection/>
    </xf>
    <xf numFmtId="173" fontId="4" fillId="0" borderId="28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left" vertical="top" wrapText="1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66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/>
    </xf>
    <xf numFmtId="0" fontId="66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20" xfId="0" applyFont="1" applyFill="1" applyBorder="1" applyAlignment="1" applyProtection="1">
      <alignment horizontal="left" vertical="top" wrapText="1"/>
      <protection/>
    </xf>
    <xf numFmtId="49" fontId="4" fillId="0" borderId="18" xfId="0" applyNumberFormat="1" applyFont="1" applyFill="1" applyBorder="1" applyAlignment="1" applyProtection="1">
      <alignment horizontal="center" wrapText="1"/>
      <protection/>
    </xf>
    <xf numFmtId="49" fontId="4" fillId="0" borderId="13" xfId="0" applyNumberFormat="1" applyFont="1" applyFill="1" applyBorder="1" applyAlignment="1" applyProtection="1">
      <alignment horizontal="center" wrapText="1"/>
      <protection/>
    </xf>
    <xf numFmtId="49" fontId="4" fillId="0" borderId="14" xfId="0" applyNumberFormat="1" applyFont="1" applyFill="1" applyBorder="1" applyAlignment="1" applyProtection="1">
      <alignment horizontal="center" wrapText="1"/>
      <protection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23" fillId="0" borderId="0" xfId="0" applyFont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3" fontId="7" fillId="0" borderId="0" xfId="0" applyNumberFormat="1" applyFont="1" applyBorder="1" applyAlignment="1">
      <alignment horizontal="right" vertical="center" wrapText="1"/>
    </xf>
    <xf numFmtId="49" fontId="7" fillId="33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2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6" fillId="33" borderId="0" xfId="0" applyFont="1" applyFill="1" applyAlignment="1">
      <alignment horizontal="right"/>
    </xf>
    <xf numFmtId="49" fontId="15" fillId="0" borderId="0" xfId="0" applyNumberFormat="1" applyFont="1" applyBorder="1" applyAlignment="1">
      <alignment horizontal="left" vertical="top" wrapText="1"/>
    </xf>
    <xf numFmtId="17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2" fillId="33" borderId="0" xfId="0" applyFont="1" applyFill="1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9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44;&#1086;&#1082;&#1091;&#1084;&#1077;&#1085;&#1090;&#1099;\&#1041;&#1102;&#1076;&#1078;&#1077;&#1090;\&#1057;&#1074;&#1086;&#1076;%20&#1088;&#1072;&#1089;&#1093;&#1086;&#1076;&#1086;&#1074;\2013%20&#1075;&#1086;&#1076;\&#1087;&#1086;&#1089;&#1077;&#1083;&#1077;&#1085;&#1080;&#1103;\&#1050;&#1086;&#1083;&#1102;&#1073;&#1072;&#1082;&#1080;&#1085;&#1089;&#1082;&#1086;&#1077;\&#1055;&#1088;&#1080;&#1083;&#1086;&#1078;&#1077;&#1085;&#1080;&#1103;%202013%20&#1050;&#1086;&#1083;&#1102;&#1073;&#1072;&#1082;&#1080;&#1085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адм дох"/>
      <sheetName val="адм ист"/>
      <sheetName val="функц"/>
      <sheetName val="вед "/>
      <sheetName val="_ДЦП"/>
      <sheetName val="ИМБТ р-ну"/>
      <sheetName val="источн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7"/>
  <sheetViews>
    <sheetView view="pageBreakPreview" zoomScale="82" zoomScaleSheetLayoutView="82" zoomScalePageLayoutView="0" workbookViewId="0" topLeftCell="A1">
      <selection activeCell="B21" sqref="B21"/>
    </sheetView>
  </sheetViews>
  <sheetFormatPr defaultColWidth="9.00390625" defaultRowHeight="12.75"/>
  <cols>
    <col min="1" max="1" width="43.125" style="0" customWidth="1"/>
    <col min="2" max="2" width="59.375" style="0" customWidth="1"/>
    <col min="3" max="3" width="31.25390625" style="0" customWidth="1"/>
    <col min="5" max="5" width="14.625" style="0" customWidth="1"/>
  </cols>
  <sheetData>
    <row r="1" spans="1:5" ht="18.75">
      <c r="A1" s="370"/>
      <c r="B1" s="442" t="s">
        <v>262</v>
      </c>
      <c r="C1" s="442"/>
      <c r="D1" s="372"/>
      <c r="E1" s="370"/>
    </row>
    <row r="2" spans="1:5" ht="22.5" customHeight="1">
      <c r="A2" s="370"/>
      <c r="B2" s="440" t="s">
        <v>305</v>
      </c>
      <c r="C2" s="440"/>
      <c r="D2" s="372"/>
      <c r="E2" s="370"/>
    </row>
    <row r="3" spans="1:5" ht="18.75">
      <c r="A3" s="370"/>
      <c r="B3" s="442" t="s">
        <v>319</v>
      </c>
      <c r="C3" s="442"/>
      <c r="D3" s="372"/>
      <c r="E3" s="370"/>
    </row>
    <row r="4" spans="1:5" ht="18.75">
      <c r="A4" s="370"/>
      <c r="B4" s="371"/>
      <c r="C4" s="371"/>
      <c r="D4" s="371"/>
      <c r="E4" s="370"/>
    </row>
    <row r="5" spans="1:5" ht="18.75">
      <c r="A5" s="370"/>
      <c r="B5" s="442" t="s">
        <v>262</v>
      </c>
      <c r="C5" s="442"/>
      <c r="D5" s="372"/>
      <c r="E5" s="370"/>
    </row>
    <row r="6" spans="1:5" ht="24" customHeight="1">
      <c r="A6" s="370"/>
      <c r="B6" s="440" t="s">
        <v>320</v>
      </c>
      <c r="C6" s="440"/>
      <c r="D6" s="371"/>
      <c r="E6" s="370"/>
    </row>
    <row r="7" spans="1:5" ht="18.75">
      <c r="A7" s="370"/>
      <c r="B7" s="442" t="s">
        <v>258</v>
      </c>
      <c r="C7" s="442"/>
      <c r="D7" s="371"/>
      <c r="E7" s="370"/>
    </row>
    <row r="8" spans="1:5" ht="45.75" customHeight="1">
      <c r="A8" s="370"/>
      <c r="B8" s="440" t="s">
        <v>270</v>
      </c>
      <c r="C8" s="440"/>
      <c r="D8" s="371"/>
      <c r="E8" s="370"/>
    </row>
    <row r="9" spans="1:5" ht="18.75">
      <c r="A9" s="370"/>
      <c r="B9" s="370"/>
      <c r="C9" s="370"/>
      <c r="D9" s="370"/>
      <c r="E9" s="370"/>
    </row>
    <row r="10" spans="1:5" ht="18.75">
      <c r="A10" s="441" t="s">
        <v>271</v>
      </c>
      <c r="B10" s="441"/>
      <c r="C10" s="441"/>
      <c r="D10" s="441"/>
      <c r="E10" s="441"/>
    </row>
    <row r="11" spans="1:5" ht="18.75">
      <c r="A11" s="370"/>
      <c r="B11" s="370"/>
      <c r="C11" s="370" t="s">
        <v>272</v>
      </c>
      <c r="D11" s="370"/>
      <c r="E11" s="370"/>
    </row>
    <row r="12" spans="1:5" ht="18.75">
      <c r="A12" s="374" t="s">
        <v>273</v>
      </c>
      <c r="B12" s="374" t="s">
        <v>274</v>
      </c>
      <c r="C12" s="374" t="s">
        <v>0</v>
      </c>
      <c r="D12" s="370"/>
      <c r="E12" s="370"/>
    </row>
    <row r="13" spans="1:5" ht="18.75">
      <c r="A13" s="373">
        <v>1</v>
      </c>
      <c r="B13" s="374">
        <v>2</v>
      </c>
      <c r="C13" s="373">
        <v>3</v>
      </c>
      <c r="D13" s="370"/>
      <c r="E13" s="370"/>
    </row>
    <row r="14" spans="1:5" ht="18.75">
      <c r="A14" s="378" t="s">
        <v>275</v>
      </c>
      <c r="B14" s="379" t="s">
        <v>276</v>
      </c>
      <c r="C14" s="380">
        <f>C15+C17</f>
        <v>35454.4</v>
      </c>
      <c r="D14" s="370"/>
      <c r="E14" s="384"/>
    </row>
    <row r="15" spans="1:5" ht="18.75">
      <c r="A15" s="381" t="s">
        <v>277</v>
      </c>
      <c r="B15" s="382" t="s">
        <v>278</v>
      </c>
      <c r="C15" s="383">
        <f>C16</f>
        <v>10009.4</v>
      </c>
      <c r="D15" s="370"/>
      <c r="E15" s="370"/>
    </row>
    <row r="16" spans="1:5" ht="18.75">
      <c r="A16" s="375" t="s">
        <v>279</v>
      </c>
      <c r="B16" s="376" t="s">
        <v>280</v>
      </c>
      <c r="C16" s="377">
        <v>10009.4</v>
      </c>
      <c r="D16" s="370"/>
      <c r="E16" s="370"/>
    </row>
    <row r="17" spans="1:5" ht="18.75">
      <c r="A17" s="381" t="s">
        <v>281</v>
      </c>
      <c r="B17" s="382" t="s">
        <v>282</v>
      </c>
      <c r="C17" s="383">
        <f>C18+C19</f>
        <v>25445</v>
      </c>
      <c r="D17" s="370"/>
      <c r="E17" s="370"/>
    </row>
    <row r="18" spans="1:5" ht="18.75">
      <c r="A18" s="375" t="s">
        <v>283</v>
      </c>
      <c r="B18" s="376" t="s">
        <v>284</v>
      </c>
      <c r="C18" s="377">
        <v>850</v>
      </c>
      <c r="D18" s="370"/>
      <c r="E18" s="370"/>
    </row>
    <row r="19" spans="1:5" ht="18.75">
      <c r="A19" s="375" t="s">
        <v>285</v>
      </c>
      <c r="B19" s="376" t="s">
        <v>286</v>
      </c>
      <c r="C19" s="377">
        <v>24595</v>
      </c>
      <c r="D19" s="370"/>
      <c r="E19" s="370"/>
    </row>
    <row r="20" spans="1:5" ht="18.75">
      <c r="A20" s="378" t="s">
        <v>287</v>
      </c>
      <c r="B20" s="379" t="s">
        <v>288</v>
      </c>
      <c r="C20" s="380">
        <f>C21</f>
        <v>4105</v>
      </c>
      <c r="D20" s="370"/>
      <c r="E20" s="370"/>
    </row>
    <row r="21" spans="1:5" ht="48" customHeight="1">
      <c r="A21" s="375" t="s">
        <v>289</v>
      </c>
      <c r="B21" s="376" t="s">
        <v>290</v>
      </c>
      <c r="C21" s="377">
        <f>C22+C24+C25</f>
        <v>4105</v>
      </c>
      <c r="D21" s="370"/>
      <c r="E21" s="384"/>
    </row>
    <row r="22" spans="1:5" ht="56.25">
      <c r="A22" s="375" t="s">
        <v>291</v>
      </c>
      <c r="B22" s="376" t="s">
        <v>292</v>
      </c>
      <c r="C22" s="377">
        <f>C23</f>
        <v>8</v>
      </c>
      <c r="D22" s="370"/>
      <c r="E22" s="370"/>
    </row>
    <row r="23" spans="1:5" ht="37.5">
      <c r="A23" s="375" t="s">
        <v>293</v>
      </c>
      <c r="B23" s="376" t="s">
        <v>294</v>
      </c>
      <c r="C23" s="377">
        <v>8</v>
      </c>
      <c r="D23" s="370"/>
      <c r="E23" s="370"/>
    </row>
    <row r="24" spans="1:5" ht="29.25" customHeight="1">
      <c r="A24" s="375" t="s">
        <v>300</v>
      </c>
      <c r="B24" s="376" t="s">
        <v>301</v>
      </c>
      <c r="C24" s="377">
        <v>3830</v>
      </c>
      <c r="D24" s="370"/>
      <c r="E24" s="370"/>
    </row>
    <row r="25" spans="1:5" ht="56.25">
      <c r="A25" s="375" t="s">
        <v>295</v>
      </c>
      <c r="B25" s="376" t="s">
        <v>296</v>
      </c>
      <c r="C25" s="377">
        <f>C26</f>
        <v>267</v>
      </c>
      <c r="D25" s="370"/>
      <c r="E25" s="370"/>
    </row>
    <row r="26" spans="1:5" ht="75">
      <c r="A26" s="375" t="s">
        <v>297</v>
      </c>
      <c r="B26" s="376" t="s">
        <v>298</v>
      </c>
      <c r="C26" s="377">
        <v>267</v>
      </c>
      <c r="D26" s="370"/>
      <c r="E26" s="370"/>
    </row>
    <row r="27" spans="1:5" ht="18.75">
      <c r="A27" s="375"/>
      <c r="B27" s="376" t="s">
        <v>299</v>
      </c>
      <c r="C27" s="377">
        <f>C14+C20</f>
        <v>39559.4</v>
      </c>
      <c r="D27" s="370"/>
      <c r="E27" s="384"/>
    </row>
  </sheetData>
  <sheetProtection/>
  <mergeCells count="8">
    <mergeCell ref="B8:C8"/>
    <mergeCell ref="A10:E10"/>
    <mergeCell ref="B1:C1"/>
    <mergeCell ref="B2:C2"/>
    <mergeCell ref="B3:C3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85"/>
  <sheetViews>
    <sheetView view="pageBreakPreview" zoomScale="112" zoomScaleSheetLayoutView="112" zoomScalePageLayoutView="0" workbookViewId="0" topLeftCell="A107">
      <selection activeCell="A10" sqref="A10:F10"/>
    </sheetView>
  </sheetViews>
  <sheetFormatPr defaultColWidth="9.00390625" defaultRowHeight="12.75"/>
  <cols>
    <col min="1" max="1" width="44.875" style="2" customWidth="1"/>
    <col min="2" max="2" width="7.875" style="2" customWidth="1"/>
    <col min="3" max="3" width="8.25390625" style="2" customWidth="1"/>
    <col min="4" max="4" width="15.25390625" style="2" customWidth="1"/>
    <col min="5" max="5" width="6.625" style="2" customWidth="1"/>
    <col min="6" max="6" width="15.125" style="3" customWidth="1"/>
    <col min="7" max="7" width="41.125" style="2" customWidth="1"/>
    <col min="8" max="16384" width="9.125" style="2" customWidth="1"/>
  </cols>
  <sheetData>
    <row r="1" spans="4:6" ht="15">
      <c r="D1" s="342"/>
      <c r="E1" s="447" t="s">
        <v>263</v>
      </c>
      <c r="F1" s="447"/>
    </row>
    <row r="2" spans="1:6" ht="13.5" customHeight="1">
      <c r="A2" s="447" t="str">
        <f>доходы!$B$2</f>
        <v>к решению Совета депутатов Рузского городского округа Московской области</v>
      </c>
      <c r="B2" s="447"/>
      <c r="C2" s="447"/>
      <c r="D2" s="447"/>
      <c r="E2" s="447"/>
      <c r="F2" s="447"/>
    </row>
    <row r="3" spans="4:6" ht="12.75" customHeight="1">
      <c r="D3" s="448" t="s">
        <v>321</v>
      </c>
      <c r="E3" s="448"/>
      <c r="F3" s="448"/>
    </row>
    <row r="4" spans="4:6" ht="12.75">
      <c r="D4" s="341"/>
      <c r="E4" s="341"/>
      <c r="F4" s="341"/>
    </row>
    <row r="5" spans="1:6" ht="13.5" customHeight="1">
      <c r="A5" s="443" t="s">
        <v>149</v>
      </c>
      <c r="B5" s="443"/>
      <c r="C5" s="443"/>
      <c r="D5" s="443"/>
      <c r="E5" s="443"/>
      <c r="F5" s="443"/>
    </row>
    <row r="6" spans="1:6" ht="13.5" customHeight="1">
      <c r="A6" s="444" t="str">
        <f>доходы!$B$6</f>
        <v>к решению Совета депутатов сельского поселения Ивановское </v>
      </c>
      <c r="B6" s="444"/>
      <c r="C6" s="444"/>
      <c r="D6" s="444"/>
      <c r="E6" s="444"/>
      <c r="F6" s="444"/>
    </row>
    <row r="7" spans="1:6" ht="13.5" customHeight="1">
      <c r="A7" s="443" t="s">
        <v>259</v>
      </c>
      <c r="B7" s="443"/>
      <c r="C7" s="443"/>
      <c r="D7" s="443"/>
      <c r="E7" s="443"/>
      <c r="F7" s="443"/>
    </row>
    <row r="8" spans="1:6" ht="13.5" customHeight="1">
      <c r="A8" s="445" t="s">
        <v>226</v>
      </c>
      <c r="B8" s="445"/>
      <c r="C8" s="445"/>
      <c r="D8" s="445"/>
      <c r="E8" s="445"/>
      <c r="F8" s="445"/>
    </row>
    <row r="9" spans="1:6" ht="15.75">
      <c r="A9" s="4"/>
      <c r="B9" s="51"/>
      <c r="C9" s="51"/>
      <c r="E9" s="1"/>
      <c r="F9" s="1"/>
    </row>
    <row r="10" spans="1:6" ht="69" customHeight="1">
      <c r="A10" s="446" t="s">
        <v>227</v>
      </c>
      <c r="B10" s="446"/>
      <c r="C10" s="446"/>
      <c r="D10" s="446"/>
      <c r="E10" s="446"/>
      <c r="F10" s="446"/>
    </row>
    <row r="11" spans="1:3" ht="15.75" customHeight="1">
      <c r="A11" s="7"/>
      <c r="B11" s="7"/>
      <c r="C11" s="7"/>
    </row>
    <row r="12" spans="1:6" ht="15.75">
      <c r="A12" s="8"/>
      <c r="F12" s="9" t="s">
        <v>2</v>
      </c>
    </row>
    <row r="13" spans="1:6" ht="36.75" customHeight="1">
      <c r="A13" s="10"/>
      <c r="B13" s="10" t="s">
        <v>4</v>
      </c>
      <c r="C13" s="10" t="s">
        <v>5</v>
      </c>
      <c r="D13" s="10" t="s">
        <v>6</v>
      </c>
      <c r="E13" s="10" t="s">
        <v>7</v>
      </c>
      <c r="F13" s="11" t="s">
        <v>0</v>
      </c>
    </row>
    <row r="14" spans="1:6" ht="12.75">
      <c r="A14" s="12" t="s">
        <v>57</v>
      </c>
      <c r="B14" s="13"/>
      <c r="C14" s="13"/>
      <c r="D14" s="13"/>
      <c r="E14" s="13"/>
      <c r="F14" s="14">
        <f>F15+F59+F68+F75+F85+F124+F130+F155+F161+F178</f>
        <v>45798.89</v>
      </c>
    </row>
    <row r="15" spans="1:6" ht="12.75">
      <c r="A15" s="15" t="s">
        <v>8</v>
      </c>
      <c r="B15" s="16" t="s">
        <v>9</v>
      </c>
      <c r="C15" s="16"/>
      <c r="D15" s="16"/>
      <c r="E15" s="16"/>
      <c r="F15" s="17">
        <f>F16+F21+F42+F47+F52</f>
        <v>10724.1</v>
      </c>
    </row>
    <row r="16" spans="1:6" ht="32.25" customHeight="1">
      <c r="A16" s="18" t="s">
        <v>10</v>
      </c>
      <c r="B16" s="19" t="s">
        <v>9</v>
      </c>
      <c r="C16" s="19" t="s">
        <v>11</v>
      </c>
      <c r="D16" s="19"/>
      <c r="E16" s="19"/>
      <c r="F16" s="20">
        <f>F17</f>
        <v>729.8000000000001</v>
      </c>
    </row>
    <row r="17" spans="1:6" ht="38.25">
      <c r="A17" s="21" t="s">
        <v>12</v>
      </c>
      <c r="B17" s="22" t="s">
        <v>9</v>
      </c>
      <c r="C17" s="22" t="s">
        <v>11</v>
      </c>
      <c r="D17" s="27" t="s">
        <v>214</v>
      </c>
      <c r="E17" s="22"/>
      <c r="F17" s="23">
        <f>F18</f>
        <v>729.8000000000001</v>
      </c>
    </row>
    <row r="18" spans="1:6" ht="12.75">
      <c r="A18" s="21" t="s">
        <v>13</v>
      </c>
      <c r="B18" s="22" t="s">
        <v>9</v>
      </c>
      <c r="C18" s="22" t="s">
        <v>11</v>
      </c>
      <c r="D18" s="27" t="s">
        <v>215</v>
      </c>
      <c r="E18" s="22"/>
      <c r="F18" s="23">
        <f>F19</f>
        <v>729.8000000000001</v>
      </c>
    </row>
    <row r="19" spans="1:6" ht="63.75">
      <c r="A19" s="98" t="s">
        <v>128</v>
      </c>
      <c r="B19" s="22" t="s">
        <v>9</v>
      </c>
      <c r="C19" s="22" t="s">
        <v>11</v>
      </c>
      <c r="D19" s="27" t="s">
        <v>215</v>
      </c>
      <c r="E19" s="22" t="s">
        <v>127</v>
      </c>
      <c r="F19" s="23">
        <f>F20</f>
        <v>729.8000000000001</v>
      </c>
    </row>
    <row r="20" spans="1:7" ht="34.5" customHeight="1">
      <c r="A20" s="98" t="s">
        <v>129</v>
      </c>
      <c r="B20" s="27" t="s">
        <v>9</v>
      </c>
      <c r="C20" s="27" t="s">
        <v>11</v>
      </c>
      <c r="D20" s="27" t="s">
        <v>215</v>
      </c>
      <c r="E20" s="27" t="s">
        <v>122</v>
      </c>
      <c r="F20" s="41">
        <f>1378.2-648.4</f>
        <v>729.8000000000001</v>
      </c>
      <c r="G20" s="345"/>
    </row>
    <row r="21" spans="1:6" ht="38.25">
      <c r="A21" s="18" t="s">
        <v>15</v>
      </c>
      <c r="B21" s="19" t="s">
        <v>9</v>
      </c>
      <c r="C21" s="19" t="s">
        <v>16</v>
      </c>
      <c r="D21" s="19"/>
      <c r="E21" s="19"/>
      <c r="F21" s="20">
        <f>F22+F27+F35</f>
        <v>9630.800000000001</v>
      </c>
    </row>
    <row r="22" spans="1:6" ht="25.5">
      <c r="A22" s="93" t="s">
        <v>220</v>
      </c>
      <c r="B22" s="22" t="s">
        <v>9</v>
      </c>
      <c r="C22" s="22" t="s">
        <v>16</v>
      </c>
      <c r="D22" s="148" t="s">
        <v>223</v>
      </c>
      <c r="E22" s="27"/>
      <c r="F22" s="41">
        <f>F23</f>
        <v>97.6</v>
      </c>
    </row>
    <row r="23" spans="1:6" ht="51">
      <c r="A23" s="93" t="s">
        <v>221</v>
      </c>
      <c r="B23" s="22" t="s">
        <v>9</v>
      </c>
      <c r="C23" s="22" t="s">
        <v>16</v>
      </c>
      <c r="D23" s="148" t="s">
        <v>224</v>
      </c>
      <c r="E23" s="27"/>
      <c r="F23" s="41">
        <f>F24</f>
        <v>97.6</v>
      </c>
    </row>
    <row r="24" spans="1:6" ht="38.25" customHeight="1">
      <c r="A24" s="93" t="s">
        <v>222</v>
      </c>
      <c r="B24" s="22" t="s">
        <v>9</v>
      </c>
      <c r="C24" s="22" t="s">
        <v>16</v>
      </c>
      <c r="D24" s="148" t="s">
        <v>225</v>
      </c>
      <c r="E24" s="27"/>
      <c r="F24" s="41">
        <f>F25</f>
        <v>97.6</v>
      </c>
    </row>
    <row r="25" spans="1:6" ht="25.5">
      <c r="A25" s="147" t="s">
        <v>131</v>
      </c>
      <c r="B25" s="22" t="s">
        <v>9</v>
      </c>
      <c r="C25" s="22" t="s">
        <v>16</v>
      </c>
      <c r="D25" s="148" t="s">
        <v>225</v>
      </c>
      <c r="E25" s="22" t="s">
        <v>130</v>
      </c>
      <c r="F25" s="41">
        <f>F26</f>
        <v>97.6</v>
      </c>
    </row>
    <row r="26" spans="1:6" ht="30.75" customHeight="1">
      <c r="A26" s="105" t="s">
        <v>123</v>
      </c>
      <c r="B26" s="22" t="s">
        <v>9</v>
      </c>
      <c r="C26" s="22" t="s">
        <v>16</v>
      </c>
      <c r="D26" s="148" t="s">
        <v>225</v>
      </c>
      <c r="E26" s="22" t="s">
        <v>125</v>
      </c>
      <c r="F26" s="41">
        <v>97.6</v>
      </c>
    </row>
    <row r="27" spans="1:6" ht="38.25">
      <c r="A27" s="21" t="s">
        <v>12</v>
      </c>
      <c r="B27" s="22" t="s">
        <v>9</v>
      </c>
      <c r="C27" s="22" t="s">
        <v>16</v>
      </c>
      <c r="D27" s="27" t="s">
        <v>214</v>
      </c>
      <c r="E27" s="22"/>
      <c r="F27" s="23">
        <f>F28</f>
        <v>8047.6</v>
      </c>
    </row>
    <row r="28" spans="1:6" ht="25.5">
      <c r="A28" s="21" t="s">
        <v>116</v>
      </c>
      <c r="B28" s="22" t="s">
        <v>9</v>
      </c>
      <c r="C28" s="22" t="s">
        <v>16</v>
      </c>
      <c r="D28" s="27" t="s">
        <v>213</v>
      </c>
      <c r="E28" s="22"/>
      <c r="F28" s="23">
        <f>F29+F31+F33</f>
        <v>8047.6</v>
      </c>
    </row>
    <row r="29" spans="1:6" ht="63.75">
      <c r="A29" s="98" t="s">
        <v>128</v>
      </c>
      <c r="B29" s="22" t="s">
        <v>9</v>
      </c>
      <c r="C29" s="22" t="s">
        <v>16</v>
      </c>
      <c r="D29" s="27" t="s">
        <v>213</v>
      </c>
      <c r="E29" s="22" t="s">
        <v>127</v>
      </c>
      <c r="F29" s="23">
        <f>F30</f>
        <v>4915.400000000001</v>
      </c>
    </row>
    <row r="30" spans="1:7" ht="25.5">
      <c r="A30" s="98" t="s">
        <v>129</v>
      </c>
      <c r="B30" s="22" t="s">
        <v>9</v>
      </c>
      <c r="C30" s="22" t="s">
        <v>16</v>
      </c>
      <c r="D30" s="27" t="s">
        <v>213</v>
      </c>
      <c r="E30" s="22" t="s">
        <v>122</v>
      </c>
      <c r="F30" s="103">
        <f>5208.6+124-417.2</f>
        <v>4915.400000000001</v>
      </c>
      <c r="G30" s="345"/>
    </row>
    <row r="31" spans="1:6" ht="25.5">
      <c r="A31" s="93" t="s">
        <v>131</v>
      </c>
      <c r="B31" s="22" t="s">
        <v>9</v>
      </c>
      <c r="C31" s="22" t="s">
        <v>16</v>
      </c>
      <c r="D31" s="27" t="s">
        <v>213</v>
      </c>
      <c r="E31" s="22" t="s">
        <v>130</v>
      </c>
      <c r="F31" s="197">
        <f>F32</f>
        <v>3019.2</v>
      </c>
    </row>
    <row r="32" spans="1:7" ht="31.5" customHeight="1">
      <c r="A32" s="93" t="s">
        <v>123</v>
      </c>
      <c r="B32" s="22" t="s">
        <v>9</v>
      </c>
      <c r="C32" s="22" t="s">
        <v>16</v>
      </c>
      <c r="D32" s="27" t="s">
        <v>213</v>
      </c>
      <c r="E32" s="279" t="s">
        <v>125</v>
      </c>
      <c r="F32" s="180">
        <f>2966.1+12.1+41</f>
        <v>3019.2</v>
      </c>
      <c r="G32" s="356"/>
    </row>
    <row r="33" spans="1:6" ht="12.75">
      <c r="A33" s="93" t="s">
        <v>132</v>
      </c>
      <c r="B33" s="22" t="s">
        <v>9</v>
      </c>
      <c r="C33" s="22" t="s">
        <v>16</v>
      </c>
      <c r="D33" s="27" t="s">
        <v>213</v>
      </c>
      <c r="E33" s="28" t="s">
        <v>76</v>
      </c>
      <c r="F33" s="357">
        <f>F34</f>
        <v>113</v>
      </c>
    </row>
    <row r="34" spans="1:8" ht="16.5" customHeight="1">
      <c r="A34" s="93" t="s">
        <v>133</v>
      </c>
      <c r="B34" s="22" t="s">
        <v>9</v>
      </c>
      <c r="C34" s="22" t="s">
        <v>16</v>
      </c>
      <c r="D34" s="27" t="s">
        <v>213</v>
      </c>
      <c r="E34" s="281" t="s">
        <v>124</v>
      </c>
      <c r="F34" s="180">
        <f>53+30+30</f>
        <v>113</v>
      </c>
      <c r="G34" s="351"/>
      <c r="H34" s="358"/>
    </row>
    <row r="35" spans="1:8" ht="23.25" customHeight="1">
      <c r="A35" s="418" t="s">
        <v>17</v>
      </c>
      <c r="B35" s="27" t="s">
        <v>9</v>
      </c>
      <c r="C35" s="27" t="s">
        <v>16</v>
      </c>
      <c r="D35" s="110" t="s">
        <v>212</v>
      </c>
      <c r="E35" s="247"/>
      <c r="F35" s="180">
        <f>F36+F39</f>
        <v>1485.6</v>
      </c>
      <c r="G35" s="351"/>
      <c r="H35" s="358"/>
    </row>
    <row r="36" spans="1:8" ht="58.5" customHeight="1">
      <c r="A36" s="419" t="s">
        <v>307</v>
      </c>
      <c r="B36" s="420" t="s">
        <v>9</v>
      </c>
      <c r="C36" s="420" t="s">
        <v>16</v>
      </c>
      <c r="D36" s="420" t="s">
        <v>257</v>
      </c>
      <c r="E36" s="421"/>
      <c r="F36" s="180">
        <f>F37</f>
        <v>1437.5</v>
      </c>
      <c r="G36" s="351"/>
      <c r="H36" s="358"/>
    </row>
    <row r="37" spans="1:8" ht="21" customHeight="1">
      <c r="A37" s="422" t="s">
        <v>118</v>
      </c>
      <c r="B37" s="420" t="s">
        <v>9</v>
      </c>
      <c r="C37" s="420" t="s">
        <v>16</v>
      </c>
      <c r="D37" s="420" t="s">
        <v>257</v>
      </c>
      <c r="E37" s="420" t="s">
        <v>28</v>
      </c>
      <c r="F37" s="180">
        <f>F38</f>
        <v>1437.5</v>
      </c>
      <c r="G37" s="351"/>
      <c r="H37" s="358"/>
    </row>
    <row r="38" spans="1:8" ht="15.75" customHeight="1">
      <c r="A38" s="422" t="s">
        <v>1</v>
      </c>
      <c r="B38" s="420" t="s">
        <v>9</v>
      </c>
      <c r="C38" s="420" t="s">
        <v>16</v>
      </c>
      <c r="D38" s="420" t="s">
        <v>257</v>
      </c>
      <c r="E38" s="420" t="s">
        <v>109</v>
      </c>
      <c r="F38" s="180">
        <v>1437.5</v>
      </c>
      <c r="G38" s="423"/>
      <c r="H38" s="358"/>
    </row>
    <row r="39" spans="1:9" ht="89.25">
      <c r="A39" s="198" t="s">
        <v>153</v>
      </c>
      <c r="B39" s="22" t="s">
        <v>9</v>
      </c>
      <c r="C39" s="22" t="s">
        <v>16</v>
      </c>
      <c r="D39" s="110" t="s">
        <v>256</v>
      </c>
      <c r="E39" s="22"/>
      <c r="F39" s="29">
        <f>F40</f>
        <v>48.1</v>
      </c>
      <c r="I39" s="195"/>
    </row>
    <row r="40" spans="1:6" ht="12.75">
      <c r="A40" s="99" t="s">
        <v>118</v>
      </c>
      <c r="B40" s="22" t="s">
        <v>9</v>
      </c>
      <c r="C40" s="22" t="s">
        <v>16</v>
      </c>
      <c r="D40" s="110" t="s">
        <v>256</v>
      </c>
      <c r="E40" s="22" t="s">
        <v>28</v>
      </c>
      <c r="F40" s="29">
        <f>F41</f>
        <v>48.1</v>
      </c>
    </row>
    <row r="41" spans="1:6" ht="12.75">
      <c r="A41" s="30" t="s">
        <v>1</v>
      </c>
      <c r="B41" s="22" t="s">
        <v>9</v>
      </c>
      <c r="C41" s="22" t="s">
        <v>16</v>
      </c>
      <c r="D41" s="110" t="s">
        <v>256</v>
      </c>
      <c r="E41" s="22" t="s">
        <v>109</v>
      </c>
      <c r="F41" s="111">
        <v>48.1</v>
      </c>
    </row>
    <row r="42" spans="1:6" ht="38.25">
      <c r="A42" s="115" t="s">
        <v>18</v>
      </c>
      <c r="B42" s="116" t="s">
        <v>9</v>
      </c>
      <c r="C42" s="116" t="s">
        <v>19</v>
      </c>
      <c r="D42" s="116"/>
      <c r="E42" s="116"/>
      <c r="F42" s="117">
        <f>F43</f>
        <v>46.5</v>
      </c>
    </row>
    <row r="43" spans="1:6" ht="12.75">
      <c r="A43" s="26" t="s">
        <v>17</v>
      </c>
      <c r="B43" s="27" t="s">
        <v>9</v>
      </c>
      <c r="C43" s="27" t="s">
        <v>19</v>
      </c>
      <c r="D43" s="110" t="s">
        <v>212</v>
      </c>
      <c r="E43" s="28"/>
      <c r="F43" s="29">
        <f>F44</f>
        <v>46.5</v>
      </c>
    </row>
    <row r="44" spans="1:6" ht="75" customHeight="1">
      <c r="A44" s="30" t="s">
        <v>134</v>
      </c>
      <c r="B44" s="27" t="s">
        <v>9</v>
      </c>
      <c r="C44" s="27" t="s">
        <v>19</v>
      </c>
      <c r="D44" s="110" t="s">
        <v>257</v>
      </c>
      <c r="E44" s="28"/>
      <c r="F44" s="29">
        <f>F45</f>
        <v>46.5</v>
      </c>
    </row>
    <row r="45" spans="1:6" ht="12.75">
      <c r="A45" s="99" t="s">
        <v>118</v>
      </c>
      <c r="B45" s="27" t="s">
        <v>9</v>
      </c>
      <c r="C45" s="27" t="s">
        <v>19</v>
      </c>
      <c r="D45" s="110" t="s">
        <v>257</v>
      </c>
      <c r="E45" s="28" t="s">
        <v>28</v>
      </c>
      <c r="F45" s="29">
        <f>F46</f>
        <v>46.5</v>
      </c>
    </row>
    <row r="46" spans="1:6" ht="12.75">
      <c r="A46" s="30" t="s">
        <v>1</v>
      </c>
      <c r="B46" s="27" t="s">
        <v>9</v>
      </c>
      <c r="C46" s="27" t="s">
        <v>19</v>
      </c>
      <c r="D46" s="110" t="s">
        <v>257</v>
      </c>
      <c r="E46" s="28" t="s">
        <v>109</v>
      </c>
      <c r="F46" s="111">
        <v>46.5</v>
      </c>
    </row>
    <row r="47" spans="1:6" ht="12.75">
      <c r="A47" s="18" t="s">
        <v>21</v>
      </c>
      <c r="B47" s="19" t="s">
        <v>9</v>
      </c>
      <c r="C47" s="19" t="s">
        <v>22</v>
      </c>
      <c r="D47" s="19"/>
      <c r="E47" s="19"/>
      <c r="F47" s="31">
        <f>F48</f>
        <v>100</v>
      </c>
    </row>
    <row r="48" spans="1:6" ht="25.5">
      <c r="A48" s="21" t="s">
        <v>145</v>
      </c>
      <c r="B48" s="22" t="s">
        <v>9</v>
      </c>
      <c r="C48" s="22" t="s">
        <v>22</v>
      </c>
      <c r="D48" s="27" t="s">
        <v>180</v>
      </c>
      <c r="E48" s="22"/>
      <c r="F48" s="25">
        <f>F49</f>
        <v>100</v>
      </c>
    </row>
    <row r="49" spans="1:6" ht="25.5">
      <c r="A49" s="21" t="s">
        <v>135</v>
      </c>
      <c r="B49" s="22" t="s">
        <v>9</v>
      </c>
      <c r="C49" s="22" t="s">
        <v>22</v>
      </c>
      <c r="D49" s="27" t="s">
        <v>211</v>
      </c>
      <c r="E49" s="22"/>
      <c r="F49" s="25">
        <f>F50</f>
        <v>100</v>
      </c>
    </row>
    <row r="50" spans="1:6" ht="12.75">
      <c r="A50" s="21" t="s">
        <v>132</v>
      </c>
      <c r="B50" s="22" t="s">
        <v>9</v>
      </c>
      <c r="C50" s="22" t="s">
        <v>22</v>
      </c>
      <c r="D50" s="27" t="s">
        <v>211</v>
      </c>
      <c r="E50" s="22" t="s">
        <v>76</v>
      </c>
      <c r="F50" s="25">
        <f>F51</f>
        <v>100</v>
      </c>
    </row>
    <row r="51" spans="1:6" ht="12.75">
      <c r="A51" s="21" t="s">
        <v>113</v>
      </c>
      <c r="B51" s="22" t="s">
        <v>9</v>
      </c>
      <c r="C51" s="22" t="s">
        <v>22</v>
      </c>
      <c r="D51" s="27" t="s">
        <v>211</v>
      </c>
      <c r="E51" s="22" t="s">
        <v>112</v>
      </c>
      <c r="F51" s="103">
        <v>100</v>
      </c>
    </row>
    <row r="52" spans="1:6" ht="14.25" customHeight="1">
      <c r="A52" s="18" t="s">
        <v>23</v>
      </c>
      <c r="B52" s="19" t="s">
        <v>9</v>
      </c>
      <c r="C52" s="19" t="s">
        <v>24</v>
      </c>
      <c r="D52" s="19"/>
      <c r="E52" s="19"/>
      <c r="F52" s="31">
        <f>F53</f>
        <v>217</v>
      </c>
    </row>
    <row r="53" spans="1:6" ht="25.5">
      <c r="A53" s="21" t="s">
        <v>145</v>
      </c>
      <c r="B53" s="22" t="s">
        <v>9</v>
      </c>
      <c r="C53" s="22" t="s">
        <v>24</v>
      </c>
      <c r="D53" s="27" t="s">
        <v>180</v>
      </c>
      <c r="E53" s="22"/>
      <c r="F53" s="25">
        <f>F54</f>
        <v>217</v>
      </c>
    </row>
    <row r="54" spans="1:6" ht="16.5" customHeight="1">
      <c r="A54" s="21" t="s">
        <v>25</v>
      </c>
      <c r="B54" s="22" t="s">
        <v>9</v>
      </c>
      <c r="C54" s="22" t="s">
        <v>24</v>
      </c>
      <c r="D54" s="27" t="s">
        <v>210</v>
      </c>
      <c r="E54" s="22"/>
      <c r="F54" s="103">
        <f>F57+F55</f>
        <v>217</v>
      </c>
    </row>
    <row r="55" spans="1:6" ht="24" customHeight="1">
      <c r="A55" s="147" t="s">
        <v>131</v>
      </c>
      <c r="B55" s="22" t="s">
        <v>9</v>
      </c>
      <c r="C55" s="22" t="s">
        <v>24</v>
      </c>
      <c r="D55" s="27" t="s">
        <v>210</v>
      </c>
      <c r="E55" s="22" t="s">
        <v>130</v>
      </c>
      <c r="F55" s="107">
        <f>F56</f>
        <v>211.9</v>
      </c>
    </row>
    <row r="56" spans="1:7" ht="26.25" customHeight="1">
      <c r="A56" s="105" t="s">
        <v>123</v>
      </c>
      <c r="B56" s="22" t="s">
        <v>9</v>
      </c>
      <c r="C56" s="22" t="s">
        <v>24</v>
      </c>
      <c r="D56" s="27" t="s">
        <v>210</v>
      </c>
      <c r="E56" s="279" t="s">
        <v>125</v>
      </c>
      <c r="F56" s="176">
        <f>232.9-21</f>
        <v>211.9</v>
      </c>
      <c r="G56" s="351"/>
    </row>
    <row r="57" spans="1:6" ht="12.75">
      <c r="A57" s="21" t="s">
        <v>132</v>
      </c>
      <c r="B57" s="22" t="s">
        <v>9</v>
      </c>
      <c r="C57" s="22" t="s">
        <v>24</v>
      </c>
      <c r="D57" s="27" t="s">
        <v>210</v>
      </c>
      <c r="E57" s="22" t="s">
        <v>76</v>
      </c>
      <c r="F57" s="359">
        <f>F58</f>
        <v>5.1</v>
      </c>
    </row>
    <row r="58" spans="1:6" ht="12.75">
      <c r="A58" s="30" t="s">
        <v>111</v>
      </c>
      <c r="B58" s="22" t="s">
        <v>9</v>
      </c>
      <c r="C58" s="22" t="s">
        <v>24</v>
      </c>
      <c r="D58" s="27" t="s">
        <v>210</v>
      </c>
      <c r="E58" s="22" t="s">
        <v>124</v>
      </c>
      <c r="F58" s="103">
        <v>5.1</v>
      </c>
    </row>
    <row r="59" spans="1:6" ht="12.75">
      <c r="A59" s="15" t="s">
        <v>26</v>
      </c>
      <c r="B59" s="16" t="s">
        <v>11</v>
      </c>
      <c r="C59" s="16"/>
      <c r="D59" s="16"/>
      <c r="E59" s="16"/>
      <c r="F59" s="32">
        <f>F60</f>
        <v>297</v>
      </c>
    </row>
    <row r="60" spans="1:6" ht="15.75" customHeight="1">
      <c r="A60" s="40" t="s">
        <v>27</v>
      </c>
      <c r="B60" s="27" t="s">
        <v>11</v>
      </c>
      <c r="C60" s="27" t="s">
        <v>14</v>
      </c>
      <c r="D60" s="27"/>
      <c r="E60" s="27"/>
      <c r="F60" s="103">
        <f>F61</f>
        <v>297</v>
      </c>
    </row>
    <row r="61" spans="1:6" ht="27.75" customHeight="1">
      <c r="A61" s="21" t="s">
        <v>145</v>
      </c>
      <c r="B61" s="27" t="s">
        <v>11</v>
      </c>
      <c r="C61" s="27" t="s">
        <v>14</v>
      </c>
      <c r="D61" s="27" t="s">
        <v>180</v>
      </c>
      <c r="E61" s="27"/>
      <c r="F61" s="103">
        <f>F65+F62</f>
        <v>297</v>
      </c>
    </row>
    <row r="62" spans="1:6" ht="39.75" customHeight="1">
      <c r="A62" s="40" t="s">
        <v>268</v>
      </c>
      <c r="B62" s="27" t="s">
        <v>11</v>
      </c>
      <c r="C62" s="27" t="s">
        <v>14</v>
      </c>
      <c r="D62" s="148" t="s">
        <v>269</v>
      </c>
      <c r="E62" s="280"/>
      <c r="F62" s="103">
        <f>F63</f>
        <v>30</v>
      </c>
    </row>
    <row r="63" spans="1:6" ht="68.25" customHeight="1">
      <c r="A63" s="105" t="s">
        <v>128</v>
      </c>
      <c r="B63" s="22" t="s">
        <v>11</v>
      </c>
      <c r="C63" s="22" t="s">
        <v>14</v>
      </c>
      <c r="D63" s="148" t="s">
        <v>269</v>
      </c>
      <c r="E63" s="279" t="s">
        <v>127</v>
      </c>
      <c r="F63" s="103">
        <f>F64</f>
        <v>30</v>
      </c>
    </row>
    <row r="64" spans="1:7" ht="27" customHeight="1">
      <c r="A64" s="105" t="s">
        <v>129</v>
      </c>
      <c r="B64" s="22" t="s">
        <v>11</v>
      </c>
      <c r="C64" s="22" t="s">
        <v>14</v>
      </c>
      <c r="D64" s="148" t="s">
        <v>269</v>
      </c>
      <c r="E64" s="279" t="s">
        <v>122</v>
      </c>
      <c r="F64" s="103">
        <v>30</v>
      </c>
      <c r="G64" s="345"/>
    </row>
    <row r="65" spans="1:6" ht="38.25">
      <c r="A65" s="40" t="s">
        <v>146</v>
      </c>
      <c r="B65" s="27" t="s">
        <v>11</v>
      </c>
      <c r="C65" s="27" t="s">
        <v>14</v>
      </c>
      <c r="D65" s="27" t="s">
        <v>209</v>
      </c>
      <c r="E65" s="27"/>
      <c r="F65" s="103">
        <f>F66</f>
        <v>267</v>
      </c>
    </row>
    <row r="66" spans="1:7" ht="63.75">
      <c r="A66" s="98" t="s">
        <v>128</v>
      </c>
      <c r="B66" s="27" t="s">
        <v>11</v>
      </c>
      <c r="C66" s="27" t="s">
        <v>14</v>
      </c>
      <c r="D66" s="27" t="s">
        <v>209</v>
      </c>
      <c r="E66" s="27" t="s">
        <v>127</v>
      </c>
      <c r="F66" s="197">
        <f>F67</f>
        <v>267</v>
      </c>
      <c r="G66" s="79"/>
    </row>
    <row r="67" spans="1:8" ht="25.5">
      <c r="A67" s="98" t="s">
        <v>129</v>
      </c>
      <c r="B67" s="27" t="s">
        <v>11</v>
      </c>
      <c r="C67" s="27" t="s">
        <v>14</v>
      </c>
      <c r="D67" s="27" t="s">
        <v>209</v>
      </c>
      <c r="E67" s="280" t="s">
        <v>122</v>
      </c>
      <c r="F67" s="176">
        <f>276-9</f>
        <v>267</v>
      </c>
      <c r="G67" s="351"/>
      <c r="H67" s="39"/>
    </row>
    <row r="68" spans="1:6" ht="25.5">
      <c r="A68" s="15" t="s">
        <v>29</v>
      </c>
      <c r="B68" s="16" t="s">
        <v>14</v>
      </c>
      <c r="C68" s="16"/>
      <c r="D68" s="16"/>
      <c r="E68" s="16"/>
      <c r="F68" s="355">
        <f aca="true" t="shared" si="0" ref="F68:F73">F69</f>
        <v>330.1</v>
      </c>
    </row>
    <row r="69" spans="1:7" ht="25.5">
      <c r="A69" s="18" t="s">
        <v>30</v>
      </c>
      <c r="B69" s="19" t="s">
        <v>14</v>
      </c>
      <c r="C69" s="19" t="s">
        <v>31</v>
      </c>
      <c r="D69" s="19"/>
      <c r="E69" s="19"/>
      <c r="F69" s="31">
        <f>F70</f>
        <v>330.1</v>
      </c>
      <c r="G69" s="3"/>
    </row>
    <row r="70" spans="1:7" ht="63.75">
      <c r="A70" s="198" t="s">
        <v>243</v>
      </c>
      <c r="B70" s="27" t="s">
        <v>14</v>
      </c>
      <c r="C70" s="27" t="s">
        <v>31</v>
      </c>
      <c r="D70" s="27" t="s">
        <v>156</v>
      </c>
      <c r="E70" s="27"/>
      <c r="F70" s="103">
        <f>F71</f>
        <v>330.1</v>
      </c>
      <c r="G70" s="354"/>
    </row>
    <row r="71" spans="1:7" ht="41.25" customHeight="1">
      <c r="A71" s="198" t="s">
        <v>157</v>
      </c>
      <c r="B71" s="27" t="s">
        <v>14</v>
      </c>
      <c r="C71" s="27" t="s">
        <v>31</v>
      </c>
      <c r="D71" s="148" t="s">
        <v>159</v>
      </c>
      <c r="E71" s="27"/>
      <c r="F71" s="103">
        <f>F72</f>
        <v>330.1</v>
      </c>
      <c r="G71" s="3"/>
    </row>
    <row r="72" spans="1:7" ht="43.5" customHeight="1">
      <c r="A72" s="198" t="s">
        <v>158</v>
      </c>
      <c r="B72" s="27" t="s">
        <v>14</v>
      </c>
      <c r="C72" s="27" t="s">
        <v>31</v>
      </c>
      <c r="D72" s="148" t="s">
        <v>160</v>
      </c>
      <c r="E72" s="27"/>
      <c r="F72" s="103">
        <f t="shared" si="0"/>
        <v>330.1</v>
      </c>
      <c r="G72" s="3"/>
    </row>
    <row r="73" spans="1:7" ht="25.5">
      <c r="A73" s="93" t="s">
        <v>131</v>
      </c>
      <c r="B73" s="27" t="s">
        <v>14</v>
      </c>
      <c r="C73" s="27" t="s">
        <v>31</v>
      </c>
      <c r="D73" s="148" t="s">
        <v>160</v>
      </c>
      <c r="E73" s="27" t="s">
        <v>130</v>
      </c>
      <c r="F73" s="103">
        <f t="shared" si="0"/>
        <v>330.1</v>
      </c>
      <c r="G73" s="3"/>
    </row>
    <row r="74" spans="1:7" ht="27" customHeight="1">
      <c r="A74" s="98" t="s">
        <v>123</v>
      </c>
      <c r="B74" s="27" t="s">
        <v>14</v>
      </c>
      <c r="C74" s="27" t="s">
        <v>31</v>
      </c>
      <c r="D74" s="148" t="s">
        <v>160</v>
      </c>
      <c r="E74" s="27" t="s">
        <v>125</v>
      </c>
      <c r="F74" s="103">
        <v>330.1</v>
      </c>
      <c r="G74" s="3"/>
    </row>
    <row r="75" spans="1:6" ht="11.25" customHeight="1">
      <c r="A75" s="38" t="s">
        <v>32</v>
      </c>
      <c r="B75" s="16" t="s">
        <v>16</v>
      </c>
      <c r="C75" s="16"/>
      <c r="D75" s="16"/>
      <c r="E75" s="16"/>
      <c r="F75" s="32">
        <f>F76+F80</f>
        <v>30</v>
      </c>
    </row>
    <row r="76" spans="1:6" s="39" customFormat="1" ht="12.75" hidden="1">
      <c r="A76" s="33" t="s">
        <v>33</v>
      </c>
      <c r="B76" s="19" t="s">
        <v>16</v>
      </c>
      <c r="C76" s="19" t="s">
        <v>34</v>
      </c>
      <c r="D76" s="19"/>
      <c r="E76" s="19"/>
      <c r="F76" s="31">
        <f>F77</f>
        <v>0</v>
      </c>
    </row>
    <row r="77" spans="1:6" s="39" customFormat="1" ht="12.75" hidden="1">
      <c r="A77" s="37" t="s">
        <v>35</v>
      </c>
      <c r="B77" s="35" t="s">
        <v>16</v>
      </c>
      <c r="C77" s="35" t="s">
        <v>34</v>
      </c>
      <c r="D77" s="35"/>
      <c r="E77" s="35"/>
      <c r="F77" s="36">
        <f>F78</f>
        <v>0</v>
      </c>
    </row>
    <row r="78" spans="1:6" s="39" customFormat="1" ht="25.5" hidden="1">
      <c r="A78" s="37" t="s">
        <v>114</v>
      </c>
      <c r="B78" s="35" t="s">
        <v>16</v>
      </c>
      <c r="C78" s="35" t="s">
        <v>34</v>
      </c>
      <c r="D78" s="35"/>
      <c r="E78" s="35"/>
      <c r="F78" s="36">
        <f>F79</f>
        <v>0</v>
      </c>
    </row>
    <row r="79" spans="1:6" s="39" customFormat="1" ht="1.5" customHeight="1" hidden="1">
      <c r="A79" s="80" t="s">
        <v>36</v>
      </c>
      <c r="B79" s="81" t="s">
        <v>16</v>
      </c>
      <c r="C79" s="81" t="s">
        <v>34</v>
      </c>
      <c r="D79" s="81"/>
      <c r="E79" s="81" t="s">
        <v>78</v>
      </c>
      <c r="F79" s="36">
        <v>0</v>
      </c>
    </row>
    <row r="80" spans="1:6" s="39" customFormat="1" ht="12.75">
      <c r="A80" s="33" t="s">
        <v>38</v>
      </c>
      <c r="B80" s="19" t="s">
        <v>16</v>
      </c>
      <c r="C80" s="19" t="s">
        <v>39</v>
      </c>
      <c r="D80" s="19"/>
      <c r="E80" s="19"/>
      <c r="F80" s="31">
        <f>F81</f>
        <v>30</v>
      </c>
    </row>
    <row r="81" spans="1:6" s="79" customFormat="1" ht="25.5">
      <c r="A81" s="21" t="s">
        <v>145</v>
      </c>
      <c r="B81" s="35" t="s">
        <v>16</v>
      </c>
      <c r="C81" s="35" t="s">
        <v>39</v>
      </c>
      <c r="D81" s="27" t="s">
        <v>180</v>
      </c>
      <c r="E81" s="27"/>
      <c r="F81" s="92">
        <f>F82</f>
        <v>30</v>
      </c>
    </row>
    <row r="82" spans="1:6" s="79" customFormat="1" ht="18.75" customHeight="1">
      <c r="A82" s="198" t="s">
        <v>232</v>
      </c>
      <c r="B82" s="35" t="s">
        <v>16</v>
      </c>
      <c r="C82" s="35" t="s">
        <v>39</v>
      </c>
      <c r="D82" s="148" t="s">
        <v>231</v>
      </c>
      <c r="E82" s="27"/>
      <c r="F82" s="92">
        <f>F83</f>
        <v>30</v>
      </c>
    </row>
    <row r="83" spans="1:6" s="79" customFormat="1" ht="25.5" customHeight="1">
      <c r="A83" s="93" t="s">
        <v>131</v>
      </c>
      <c r="B83" s="35" t="s">
        <v>16</v>
      </c>
      <c r="C83" s="35" t="s">
        <v>39</v>
      </c>
      <c r="D83" s="148" t="s">
        <v>231</v>
      </c>
      <c r="E83" s="27" t="s">
        <v>130</v>
      </c>
      <c r="F83" s="92">
        <f>F84</f>
        <v>30</v>
      </c>
    </row>
    <row r="84" spans="1:6" s="79" customFormat="1" ht="29.25" customHeight="1">
      <c r="A84" s="98" t="s">
        <v>123</v>
      </c>
      <c r="B84" s="35" t="s">
        <v>16</v>
      </c>
      <c r="C84" s="35" t="s">
        <v>39</v>
      </c>
      <c r="D84" s="148" t="s">
        <v>231</v>
      </c>
      <c r="E84" s="27" t="s">
        <v>125</v>
      </c>
      <c r="F84" s="103">
        <v>30</v>
      </c>
    </row>
    <row r="85" spans="1:6" ht="12.75">
      <c r="A85" s="15" t="s">
        <v>40</v>
      </c>
      <c r="B85" s="16" t="s">
        <v>41</v>
      </c>
      <c r="C85" s="16"/>
      <c r="D85" s="16"/>
      <c r="E85" s="16"/>
      <c r="F85" s="17">
        <f>F86+F92</f>
        <v>12149.49</v>
      </c>
    </row>
    <row r="86" spans="1:6" ht="12.75">
      <c r="A86" s="320" t="s">
        <v>228</v>
      </c>
      <c r="B86" s="321" t="s">
        <v>41</v>
      </c>
      <c r="C86" s="321" t="s">
        <v>11</v>
      </c>
      <c r="D86" s="321"/>
      <c r="E86" s="321"/>
      <c r="F86" s="322">
        <f>F87</f>
        <v>90</v>
      </c>
    </row>
    <row r="87" spans="1:6" ht="25.5">
      <c r="A87" s="21" t="s">
        <v>145</v>
      </c>
      <c r="B87" s="27" t="s">
        <v>41</v>
      </c>
      <c r="C87" s="27" t="s">
        <v>11</v>
      </c>
      <c r="D87" s="27" t="s">
        <v>180</v>
      </c>
      <c r="E87" s="27"/>
      <c r="F87" s="41">
        <f>F88</f>
        <v>90</v>
      </c>
    </row>
    <row r="88" spans="1:6" ht="25.5">
      <c r="A88" s="21" t="s">
        <v>239</v>
      </c>
      <c r="B88" s="27" t="s">
        <v>41</v>
      </c>
      <c r="C88" s="27" t="s">
        <v>11</v>
      </c>
      <c r="D88" s="27" t="s">
        <v>240</v>
      </c>
      <c r="E88" s="27"/>
      <c r="F88" s="41">
        <f>F89</f>
        <v>90</v>
      </c>
    </row>
    <row r="89" spans="1:6" ht="12.75">
      <c r="A89" s="21" t="s">
        <v>229</v>
      </c>
      <c r="B89" s="27" t="s">
        <v>41</v>
      </c>
      <c r="C89" s="27" t="s">
        <v>11</v>
      </c>
      <c r="D89" s="27" t="s">
        <v>230</v>
      </c>
      <c r="E89" s="27"/>
      <c r="F89" s="41">
        <f>F90</f>
        <v>90</v>
      </c>
    </row>
    <row r="90" spans="1:6" ht="25.5">
      <c r="A90" s="93" t="s">
        <v>131</v>
      </c>
      <c r="B90" s="27" t="s">
        <v>41</v>
      </c>
      <c r="C90" s="27" t="s">
        <v>11</v>
      </c>
      <c r="D90" s="27" t="s">
        <v>230</v>
      </c>
      <c r="E90" s="27" t="s">
        <v>130</v>
      </c>
      <c r="F90" s="41">
        <f>F91</f>
        <v>90</v>
      </c>
    </row>
    <row r="91" spans="1:6" ht="28.5" customHeight="1">
      <c r="A91" s="98" t="s">
        <v>123</v>
      </c>
      <c r="B91" s="27" t="s">
        <v>41</v>
      </c>
      <c r="C91" s="27" t="s">
        <v>11</v>
      </c>
      <c r="D91" s="27" t="s">
        <v>230</v>
      </c>
      <c r="E91" s="27" t="s">
        <v>125</v>
      </c>
      <c r="F91" s="41">
        <v>90</v>
      </c>
    </row>
    <row r="92" spans="1:6" s="39" customFormat="1" ht="12.75">
      <c r="A92" s="18" t="s">
        <v>42</v>
      </c>
      <c r="B92" s="19" t="s">
        <v>41</v>
      </c>
      <c r="C92" s="19" t="s">
        <v>14</v>
      </c>
      <c r="D92" s="19"/>
      <c r="E92" s="19"/>
      <c r="F92" s="20">
        <f>F93+F119</f>
        <v>12059.49</v>
      </c>
    </row>
    <row r="93" spans="1:6" s="39" customFormat="1" ht="38.25">
      <c r="A93" s="112" t="s">
        <v>244</v>
      </c>
      <c r="B93" s="113" t="s">
        <v>41</v>
      </c>
      <c r="C93" s="113" t="s">
        <v>14</v>
      </c>
      <c r="D93" s="113" t="s">
        <v>177</v>
      </c>
      <c r="E93" s="113"/>
      <c r="F93" s="114">
        <f>F94+F103+F108</f>
        <v>9694.49</v>
      </c>
    </row>
    <row r="94" spans="1:6" s="39" customFormat="1" ht="38.25">
      <c r="A94" s="106" t="s">
        <v>247</v>
      </c>
      <c r="B94" s="27" t="s">
        <v>41</v>
      </c>
      <c r="C94" s="27" t="s">
        <v>14</v>
      </c>
      <c r="D94" s="148" t="s">
        <v>163</v>
      </c>
      <c r="E94" s="27"/>
      <c r="F94" s="41">
        <f>F95+F99</f>
        <v>2082.5</v>
      </c>
    </row>
    <row r="95" spans="1:6" s="39" customFormat="1" ht="25.5">
      <c r="A95" s="198" t="s">
        <v>161</v>
      </c>
      <c r="B95" s="27" t="s">
        <v>41</v>
      </c>
      <c r="C95" s="27" t="s">
        <v>14</v>
      </c>
      <c r="D95" s="148" t="s">
        <v>164</v>
      </c>
      <c r="E95" s="27"/>
      <c r="F95" s="41">
        <f>F96</f>
        <v>1482.5</v>
      </c>
    </row>
    <row r="96" spans="1:6" s="39" customFormat="1" ht="12.75">
      <c r="A96" s="198" t="s">
        <v>162</v>
      </c>
      <c r="B96" s="27" t="s">
        <v>41</v>
      </c>
      <c r="C96" s="27" t="s">
        <v>14</v>
      </c>
      <c r="D96" s="148" t="s">
        <v>165</v>
      </c>
      <c r="E96" s="27"/>
      <c r="F96" s="41">
        <f>F97</f>
        <v>1482.5</v>
      </c>
    </row>
    <row r="97" spans="1:6" s="39" customFormat="1" ht="27" customHeight="1">
      <c r="A97" s="93" t="s">
        <v>131</v>
      </c>
      <c r="B97" s="27" t="s">
        <v>41</v>
      </c>
      <c r="C97" s="27" t="s">
        <v>14</v>
      </c>
      <c r="D97" s="148" t="s">
        <v>165</v>
      </c>
      <c r="E97" s="52" t="s">
        <v>130</v>
      </c>
      <c r="F97" s="41">
        <f>F98</f>
        <v>1482.5</v>
      </c>
    </row>
    <row r="98" spans="1:7" s="39" customFormat="1" ht="26.25" customHeight="1">
      <c r="A98" s="98" t="s">
        <v>123</v>
      </c>
      <c r="B98" s="27" t="s">
        <v>41</v>
      </c>
      <c r="C98" s="27" t="s">
        <v>14</v>
      </c>
      <c r="D98" s="148" t="s">
        <v>165</v>
      </c>
      <c r="E98" s="52" t="s">
        <v>125</v>
      </c>
      <c r="F98" s="424">
        <f>850+563.5+69</f>
        <v>1482.5</v>
      </c>
      <c r="G98" s="356"/>
    </row>
    <row r="99" spans="1:7" s="39" customFormat="1" ht="45.75" customHeight="1">
      <c r="A99" s="368" t="s">
        <v>312</v>
      </c>
      <c r="B99" s="404" t="s">
        <v>41</v>
      </c>
      <c r="C99" s="404" t="s">
        <v>14</v>
      </c>
      <c r="D99" s="431" t="s">
        <v>316</v>
      </c>
      <c r="E99" s="405"/>
      <c r="F99" s="41">
        <f>F100</f>
        <v>600</v>
      </c>
      <c r="G99" s="346"/>
    </row>
    <row r="100" spans="1:7" s="39" customFormat="1" ht="53.25" customHeight="1">
      <c r="A100" s="368" t="s">
        <v>317</v>
      </c>
      <c r="B100" s="404" t="s">
        <v>41</v>
      </c>
      <c r="C100" s="404" t="s">
        <v>14</v>
      </c>
      <c r="D100" s="404" t="s">
        <v>313</v>
      </c>
      <c r="E100" s="405"/>
      <c r="F100" s="41">
        <f>F101</f>
        <v>600</v>
      </c>
      <c r="G100" s="346"/>
    </row>
    <row r="101" spans="1:7" s="39" customFormat="1" ht="26.25" customHeight="1">
      <c r="A101" s="147" t="s">
        <v>131</v>
      </c>
      <c r="B101" s="404" t="s">
        <v>41</v>
      </c>
      <c r="C101" s="404" t="s">
        <v>14</v>
      </c>
      <c r="D101" s="404" t="s">
        <v>313</v>
      </c>
      <c r="E101" s="406">
        <v>200</v>
      </c>
      <c r="F101" s="41">
        <f>F102</f>
        <v>600</v>
      </c>
      <c r="G101" s="346"/>
    </row>
    <row r="102" spans="1:7" s="39" customFormat="1" ht="30" customHeight="1">
      <c r="A102" s="147" t="s">
        <v>123</v>
      </c>
      <c r="B102" s="404" t="s">
        <v>41</v>
      </c>
      <c r="C102" s="404" t="s">
        <v>14</v>
      </c>
      <c r="D102" s="404" t="s">
        <v>313</v>
      </c>
      <c r="E102" s="406">
        <v>240</v>
      </c>
      <c r="F102" s="425">
        <v>600</v>
      </c>
      <c r="G102" s="403"/>
    </row>
    <row r="103" spans="1:6" s="39" customFormat="1" ht="28.5" customHeight="1">
      <c r="A103" s="106" t="s">
        <v>245</v>
      </c>
      <c r="B103" s="27" t="s">
        <v>41</v>
      </c>
      <c r="C103" s="27" t="s">
        <v>14</v>
      </c>
      <c r="D103" s="148" t="s">
        <v>169</v>
      </c>
      <c r="E103" s="52"/>
      <c r="F103" s="41">
        <f>F105</f>
        <v>581</v>
      </c>
    </row>
    <row r="104" spans="1:6" s="39" customFormat="1" ht="28.5" customHeight="1">
      <c r="A104" s="105" t="s">
        <v>167</v>
      </c>
      <c r="B104" s="27" t="s">
        <v>41</v>
      </c>
      <c r="C104" s="27" t="s">
        <v>14</v>
      </c>
      <c r="D104" s="148" t="s">
        <v>170</v>
      </c>
      <c r="E104" s="52"/>
      <c r="F104" s="41">
        <f>F105</f>
        <v>581</v>
      </c>
    </row>
    <row r="105" spans="1:6" s="39" customFormat="1" ht="16.5" customHeight="1">
      <c r="A105" s="105" t="s">
        <v>168</v>
      </c>
      <c r="B105" s="27" t="s">
        <v>41</v>
      </c>
      <c r="C105" s="27" t="s">
        <v>14</v>
      </c>
      <c r="D105" s="148" t="s">
        <v>171</v>
      </c>
      <c r="E105" s="52"/>
      <c r="F105" s="41">
        <f>F106</f>
        <v>581</v>
      </c>
    </row>
    <row r="106" spans="1:6" s="39" customFormat="1" ht="23.25" customHeight="1">
      <c r="A106" s="93" t="s">
        <v>131</v>
      </c>
      <c r="B106" s="27" t="s">
        <v>41</v>
      </c>
      <c r="C106" s="27" t="s">
        <v>14</v>
      </c>
      <c r="D106" s="148" t="s">
        <v>171</v>
      </c>
      <c r="E106" s="52" t="s">
        <v>137</v>
      </c>
      <c r="F106" s="340">
        <f>F107</f>
        <v>581</v>
      </c>
    </row>
    <row r="107" spans="1:7" s="39" customFormat="1" ht="30.75" customHeight="1">
      <c r="A107" s="98" t="s">
        <v>123</v>
      </c>
      <c r="B107" s="27" t="s">
        <v>41</v>
      </c>
      <c r="C107" s="27" t="s">
        <v>14</v>
      </c>
      <c r="D107" s="148" t="s">
        <v>171</v>
      </c>
      <c r="E107" s="284" t="s">
        <v>125</v>
      </c>
      <c r="F107" s="178">
        <f>510+50+21</f>
        <v>581</v>
      </c>
      <c r="G107" s="351"/>
    </row>
    <row r="108" spans="1:7" s="39" customFormat="1" ht="38.25">
      <c r="A108" s="106" t="s">
        <v>246</v>
      </c>
      <c r="B108" s="27" t="s">
        <v>41</v>
      </c>
      <c r="C108" s="27" t="s">
        <v>14</v>
      </c>
      <c r="D108" s="148" t="s">
        <v>174</v>
      </c>
      <c r="E108" s="284"/>
      <c r="F108" s="178">
        <f>F109</f>
        <v>7030.99</v>
      </c>
      <c r="G108" s="366"/>
    </row>
    <row r="109" spans="1:7" s="39" customFormat="1" ht="25.5">
      <c r="A109" s="105" t="s">
        <v>172</v>
      </c>
      <c r="B109" s="27" t="s">
        <v>41</v>
      </c>
      <c r="C109" s="27" t="s">
        <v>14</v>
      </c>
      <c r="D109" s="148" t="s">
        <v>175</v>
      </c>
      <c r="E109" s="284"/>
      <c r="F109" s="178">
        <f>F110+F113+F116</f>
        <v>7030.99</v>
      </c>
      <c r="G109" s="366"/>
    </row>
    <row r="110" spans="1:7" s="39" customFormat="1" ht="16.5" customHeight="1">
      <c r="A110" s="105" t="s">
        <v>173</v>
      </c>
      <c r="B110" s="27" t="s">
        <v>41</v>
      </c>
      <c r="C110" s="27" t="s">
        <v>14</v>
      </c>
      <c r="D110" s="148" t="s">
        <v>176</v>
      </c>
      <c r="E110" s="284"/>
      <c r="F110" s="178">
        <f>F111</f>
        <v>2530.4</v>
      </c>
      <c r="G110" s="366"/>
    </row>
    <row r="111" spans="1:7" s="39" customFormat="1" ht="25.5">
      <c r="A111" s="93" t="s">
        <v>131</v>
      </c>
      <c r="B111" s="35" t="s">
        <v>41</v>
      </c>
      <c r="C111" s="35" t="s">
        <v>14</v>
      </c>
      <c r="D111" s="148" t="s">
        <v>176</v>
      </c>
      <c r="E111" s="367" t="s">
        <v>130</v>
      </c>
      <c r="F111" s="178">
        <f>F112</f>
        <v>2530.4</v>
      </c>
      <c r="G111" s="366"/>
    </row>
    <row r="112" spans="1:7" s="39" customFormat="1" ht="29.25" customHeight="1">
      <c r="A112" s="426" t="s">
        <v>123</v>
      </c>
      <c r="B112" s="427" t="s">
        <v>41</v>
      </c>
      <c r="C112" s="427" t="s">
        <v>14</v>
      </c>
      <c r="D112" s="333" t="s">
        <v>176</v>
      </c>
      <c r="E112" s="290" t="s">
        <v>125</v>
      </c>
      <c r="F112" s="360">
        <f>1840+535.4+400+95-340</f>
        <v>2530.4</v>
      </c>
      <c r="G112" s="351"/>
    </row>
    <row r="113" spans="1:7" s="39" customFormat="1" ht="39" customHeight="1">
      <c r="A113" s="105" t="s">
        <v>314</v>
      </c>
      <c r="B113" s="428" t="s">
        <v>41</v>
      </c>
      <c r="C113" s="428" t="s">
        <v>14</v>
      </c>
      <c r="D113" s="271" t="s">
        <v>315</v>
      </c>
      <c r="E113" s="429"/>
      <c r="F113" s="360">
        <f>F114</f>
        <v>3830</v>
      </c>
      <c r="G113" s="351"/>
    </row>
    <row r="114" spans="1:7" s="39" customFormat="1" ht="27.75" customHeight="1">
      <c r="A114" s="147" t="s">
        <v>131</v>
      </c>
      <c r="B114" s="428" t="s">
        <v>41</v>
      </c>
      <c r="C114" s="428" t="s">
        <v>14</v>
      </c>
      <c r="D114" s="271" t="s">
        <v>315</v>
      </c>
      <c r="E114" s="430">
        <v>200</v>
      </c>
      <c r="F114" s="360">
        <f>F115</f>
        <v>3830</v>
      </c>
      <c r="G114" s="351"/>
    </row>
    <row r="115" spans="1:7" s="39" customFormat="1" ht="27" customHeight="1">
      <c r="A115" s="147" t="s">
        <v>123</v>
      </c>
      <c r="B115" s="428" t="s">
        <v>41</v>
      </c>
      <c r="C115" s="428" t="s">
        <v>14</v>
      </c>
      <c r="D115" s="271" t="s">
        <v>315</v>
      </c>
      <c r="E115" s="430">
        <v>240</v>
      </c>
      <c r="F115" s="360">
        <v>3830</v>
      </c>
      <c r="G115" s="356"/>
    </row>
    <row r="116" spans="1:7" s="39" customFormat="1" ht="30.75" customHeight="1">
      <c r="A116" s="368" t="s">
        <v>265</v>
      </c>
      <c r="B116" s="164" t="s">
        <v>41</v>
      </c>
      <c r="C116" s="164" t="s">
        <v>14</v>
      </c>
      <c r="D116" s="271" t="s">
        <v>267</v>
      </c>
      <c r="E116" s="164"/>
      <c r="F116" s="360">
        <f>F117</f>
        <v>670.59</v>
      </c>
      <c r="G116" s="356"/>
    </row>
    <row r="117" spans="1:7" s="39" customFormat="1" ht="27" customHeight="1">
      <c r="A117" s="147" t="s">
        <v>131</v>
      </c>
      <c r="B117" s="164" t="s">
        <v>41</v>
      </c>
      <c r="C117" s="164" t="s">
        <v>14</v>
      </c>
      <c r="D117" s="271" t="s">
        <v>266</v>
      </c>
      <c r="E117" s="361">
        <v>200</v>
      </c>
      <c r="F117" s="360">
        <f>F118</f>
        <v>670.59</v>
      </c>
      <c r="G117" s="356"/>
    </row>
    <row r="118" spans="1:7" s="39" customFormat="1" ht="28.5" customHeight="1">
      <c r="A118" s="147" t="s">
        <v>123</v>
      </c>
      <c r="B118" s="164" t="s">
        <v>41</v>
      </c>
      <c r="C118" s="164" t="s">
        <v>14</v>
      </c>
      <c r="D118" s="271" t="s">
        <v>267</v>
      </c>
      <c r="E118" s="361">
        <v>240</v>
      </c>
      <c r="F118" s="360">
        <v>670.59</v>
      </c>
      <c r="G118" s="356"/>
    </row>
    <row r="119" spans="1:6" s="39" customFormat="1" ht="27.75" customHeight="1">
      <c r="A119" s="98" t="s">
        <v>145</v>
      </c>
      <c r="B119" s="164" t="s">
        <v>41</v>
      </c>
      <c r="C119" s="164" t="s">
        <v>14</v>
      </c>
      <c r="D119" s="148" t="s">
        <v>236</v>
      </c>
      <c r="E119" s="164"/>
      <c r="F119" s="178">
        <f>F120</f>
        <v>2365</v>
      </c>
    </row>
    <row r="120" spans="1:6" s="39" customFormat="1" ht="17.25" customHeight="1">
      <c r="A120" s="98" t="s">
        <v>42</v>
      </c>
      <c r="B120" s="164" t="s">
        <v>41</v>
      </c>
      <c r="C120" s="164" t="s">
        <v>14</v>
      </c>
      <c r="D120" s="148" t="s">
        <v>237</v>
      </c>
      <c r="E120" s="164"/>
      <c r="F120" s="178">
        <f>F121</f>
        <v>2365</v>
      </c>
    </row>
    <row r="121" spans="1:6" s="39" customFormat="1" ht="13.5" customHeight="1">
      <c r="A121" s="98" t="s">
        <v>43</v>
      </c>
      <c r="B121" s="164" t="s">
        <v>41</v>
      </c>
      <c r="C121" s="164" t="s">
        <v>14</v>
      </c>
      <c r="D121" s="148" t="s">
        <v>238</v>
      </c>
      <c r="E121" s="164"/>
      <c r="F121" s="178">
        <f>F122</f>
        <v>2365</v>
      </c>
    </row>
    <row r="122" spans="1:6" s="39" customFormat="1" ht="22.5" customHeight="1">
      <c r="A122" s="93" t="s">
        <v>131</v>
      </c>
      <c r="B122" s="164" t="s">
        <v>41</v>
      </c>
      <c r="C122" s="164" t="s">
        <v>14</v>
      </c>
      <c r="D122" s="148" t="s">
        <v>238</v>
      </c>
      <c r="E122" s="164" t="s">
        <v>130</v>
      </c>
      <c r="F122" s="178">
        <f>F123</f>
        <v>2365</v>
      </c>
    </row>
    <row r="123" spans="1:6" s="39" customFormat="1" ht="30" customHeight="1">
      <c r="A123" s="332" t="s">
        <v>123</v>
      </c>
      <c r="B123" s="164" t="s">
        <v>41</v>
      </c>
      <c r="C123" s="164" t="s">
        <v>14</v>
      </c>
      <c r="D123" s="148" t="s">
        <v>238</v>
      </c>
      <c r="E123" s="164" t="s">
        <v>125</v>
      </c>
      <c r="F123" s="178">
        <v>2365</v>
      </c>
    </row>
    <row r="124" spans="1:6" ht="12.75">
      <c r="A124" s="338" t="s">
        <v>44</v>
      </c>
      <c r="B124" s="336" t="s">
        <v>20</v>
      </c>
      <c r="C124" s="334"/>
      <c r="D124" s="334"/>
      <c r="E124" s="334"/>
      <c r="F124" s="335">
        <f>F125</f>
        <v>90</v>
      </c>
    </row>
    <row r="125" spans="1:6" ht="12.75">
      <c r="A125" s="337" t="s">
        <v>45</v>
      </c>
      <c r="B125" s="35" t="s">
        <v>20</v>
      </c>
      <c r="C125" s="35" t="s">
        <v>20</v>
      </c>
      <c r="D125" s="27"/>
      <c r="E125" s="35"/>
      <c r="F125" s="42">
        <f>F126</f>
        <v>90</v>
      </c>
    </row>
    <row r="126" spans="1:6" ht="25.5">
      <c r="A126" s="21" t="s">
        <v>145</v>
      </c>
      <c r="B126" s="35" t="s">
        <v>20</v>
      </c>
      <c r="C126" s="35" t="s">
        <v>20</v>
      </c>
      <c r="D126" s="27" t="s">
        <v>180</v>
      </c>
      <c r="E126" s="35"/>
      <c r="F126" s="42">
        <f>F127</f>
        <v>90</v>
      </c>
    </row>
    <row r="127" spans="1:6" ht="42.75" customHeight="1">
      <c r="A127" s="101" t="s">
        <v>138</v>
      </c>
      <c r="B127" s="35" t="s">
        <v>20</v>
      </c>
      <c r="C127" s="35" t="s">
        <v>20</v>
      </c>
      <c r="D127" s="27" t="s">
        <v>181</v>
      </c>
      <c r="E127" s="35"/>
      <c r="F127" s="42">
        <f>F128</f>
        <v>90</v>
      </c>
    </row>
    <row r="128" spans="1:6" ht="25.5">
      <c r="A128" s="93" t="s">
        <v>131</v>
      </c>
      <c r="B128" s="35" t="s">
        <v>20</v>
      </c>
      <c r="C128" s="35" t="s">
        <v>20</v>
      </c>
      <c r="D128" s="27" t="s">
        <v>181</v>
      </c>
      <c r="E128" s="35" t="s">
        <v>130</v>
      </c>
      <c r="F128" s="42">
        <f>F129</f>
        <v>90</v>
      </c>
    </row>
    <row r="129" spans="1:6" ht="27.75" customHeight="1">
      <c r="A129" s="98" t="s">
        <v>123</v>
      </c>
      <c r="B129" s="35" t="s">
        <v>20</v>
      </c>
      <c r="C129" s="35" t="s">
        <v>20</v>
      </c>
      <c r="D129" s="27" t="s">
        <v>181</v>
      </c>
      <c r="E129" s="52" t="s">
        <v>125</v>
      </c>
      <c r="F129" s="41">
        <v>90</v>
      </c>
    </row>
    <row r="130" spans="1:6" ht="14.25" customHeight="1">
      <c r="A130" s="15" t="s">
        <v>46</v>
      </c>
      <c r="B130" s="16" t="s">
        <v>34</v>
      </c>
      <c r="C130" s="16"/>
      <c r="D130" s="16"/>
      <c r="E130" s="16"/>
      <c r="F130" s="32">
        <f>F131+F145</f>
        <v>18833.7</v>
      </c>
    </row>
    <row r="131" spans="1:6" ht="12.75">
      <c r="A131" s="18" t="s">
        <v>47</v>
      </c>
      <c r="B131" s="19" t="s">
        <v>34</v>
      </c>
      <c r="C131" s="19" t="s">
        <v>9</v>
      </c>
      <c r="D131" s="19"/>
      <c r="E131" s="19"/>
      <c r="F131" s="31">
        <f>F132+F141</f>
        <v>16116.400000000001</v>
      </c>
    </row>
    <row r="132" spans="1:6" ht="38.25">
      <c r="A132" s="40" t="s">
        <v>248</v>
      </c>
      <c r="B132" s="27" t="s">
        <v>34</v>
      </c>
      <c r="C132" s="27" t="s">
        <v>9</v>
      </c>
      <c r="D132" s="27" t="s">
        <v>185</v>
      </c>
      <c r="E132" s="27"/>
      <c r="F132" s="103">
        <f>F133+F137</f>
        <v>16006.400000000001</v>
      </c>
    </row>
    <row r="133" spans="1:6" ht="38.25">
      <c r="A133" s="105" t="s">
        <v>186</v>
      </c>
      <c r="B133" s="27" t="s">
        <v>34</v>
      </c>
      <c r="C133" s="27" t="s">
        <v>9</v>
      </c>
      <c r="D133" s="148" t="s">
        <v>188</v>
      </c>
      <c r="E133" s="27"/>
      <c r="F133" s="103">
        <f>F134</f>
        <v>105</v>
      </c>
    </row>
    <row r="134" spans="1:6" ht="25.5">
      <c r="A134" s="105" t="s">
        <v>187</v>
      </c>
      <c r="B134" s="27" t="s">
        <v>34</v>
      </c>
      <c r="C134" s="27" t="s">
        <v>9</v>
      </c>
      <c r="D134" s="148" t="s">
        <v>189</v>
      </c>
      <c r="E134" s="27"/>
      <c r="F134" s="103">
        <f>F135</f>
        <v>105</v>
      </c>
    </row>
    <row r="135" spans="1:6" ht="25.5" customHeight="1">
      <c r="A135" s="93" t="s">
        <v>141</v>
      </c>
      <c r="B135" s="22" t="s">
        <v>34</v>
      </c>
      <c r="C135" s="22" t="s">
        <v>9</v>
      </c>
      <c r="D135" s="148" t="s">
        <v>190</v>
      </c>
      <c r="E135" s="22" t="s">
        <v>104</v>
      </c>
      <c r="F135" s="25">
        <f>F136</f>
        <v>105</v>
      </c>
    </row>
    <row r="136" spans="1:6" ht="12.75">
      <c r="A136" s="93" t="s">
        <v>142</v>
      </c>
      <c r="B136" s="22" t="s">
        <v>34</v>
      </c>
      <c r="C136" s="22" t="s">
        <v>9</v>
      </c>
      <c r="D136" s="148" t="s">
        <v>190</v>
      </c>
      <c r="E136" s="22" t="s">
        <v>95</v>
      </c>
      <c r="F136" s="25">
        <v>105</v>
      </c>
    </row>
    <row r="137" spans="1:6" ht="25.5">
      <c r="A137" s="93" t="s">
        <v>191</v>
      </c>
      <c r="B137" s="22" t="s">
        <v>34</v>
      </c>
      <c r="C137" s="22" t="s">
        <v>9</v>
      </c>
      <c r="D137" s="148" t="s">
        <v>193</v>
      </c>
      <c r="E137" s="118"/>
      <c r="F137" s="107">
        <f>F138</f>
        <v>15901.400000000001</v>
      </c>
    </row>
    <row r="138" spans="1:6" ht="12.75">
      <c r="A138" s="93" t="s">
        <v>192</v>
      </c>
      <c r="B138" s="22" t="s">
        <v>34</v>
      </c>
      <c r="C138" s="22" t="s">
        <v>9</v>
      </c>
      <c r="D138" s="148" t="s">
        <v>194</v>
      </c>
      <c r="E138" s="118"/>
      <c r="F138" s="107">
        <f>F139</f>
        <v>15901.400000000001</v>
      </c>
    </row>
    <row r="139" spans="1:6" ht="27.75" customHeight="1">
      <c r="A139" s="93" t="s">
        <v>141</v>
      </c>
      <c r="B139" s="22" t="s">
        <v>34</v>
      </c>
      <c r="C139" s="22" t="s">
        <v>9</v>
      </c>
      <c r="D139" s="148" t="s">
        <v>194</v>
      </c>
      <c r="E139" s="22" t="s">
        <v>104</v>
      </c>
      <c r="F139" s="107">
        <f>F140</f>
        <v>15901.400000000001</v>
      </c>
    </row>
    <row r="140" spans="1:9" ht="16.5" customHeight="1">
      <c r="A140" s="93" t="s">
        <v>142</v>
      </c>
      <c r="B140" s="133" t="s">
        <v>34</v>
      </c>
      <c r="C140" s="22" t="s">
        <v>9</v>
      </c>
      <c r="D140" s="148" t="s">
        <v>195</v>
      </c>
      <c r="E140" s="279" t="s">
        <v>95</v>
      </c>
      <c r="F140" s="176">
        <f>13054+650+803.7+242.7+1151</f>
        <v>15901.400000000001</v>
      </c>
      <c r="G140" s="351"/>
      <c r="H140" s="39"/>
      <c r="I140" s="39"/>
    </row>
    <row r="141" spans="1:9" ht="25.5">
      <c r="A141" s="21" t="s">
        <v>145</v>
      </c>
      <c r="B141" s="133" t="s">
        <v>34</v>
      </c>
      <c r="C141" s="22" t="s">
        <v>9</v>
      </c>
      <c r="D141" s="27" t="s">
        <v>180</v>
      </c>
      <c r="E141" s="207"/>
      <c r="F141" s="353">
        <f>F142</f>
        <v>110</v>
      </c>
      <c r="G141" s="39"/>
      <c r="H141" s="39"/>
      <c r="I141" s="39"/>
    </row>
    <row r="142" spans="1:9" ht="38.25">
      <c r="A142" s="147" t="s">
        <v>138</v>
      </c>
      <c r="B142" s="22" t="s">
        <v>34</v>
      </c>
      <c r="C142" s="22" t="s">
        <v>9</v>
      </c>
      <c r="D142" s="27" t="s">
        <v>181</v>
      </c>
      <c r="E142" s="118"/>
      <c r="F142" s="197">
        <f>F143</f>
        <v>110</v>
      </c>
      <c r="G142" s="39"/>
      <c r="H142" s="39"/>
      <c r="I142" s="39"/>
    </row>
    <row r="143" spans="1:9" ht="25.5">
      <c r="A143" s="147" t="s">
        <v>131</v>
      </c>
      <c r="B143" s="22" t="s">
        <v>34</v>
      </c>
      <c r="C143" s="22" t="s">
        <v>9</v>
      </c>
      <c r="D143" s="27" t="s">
        <v>181</v>
      </c>
      <c r="E143" s="118" t="s">
        <v>130</v>
      </c>
      <c r="F143" s="197">
        <f>F144</f>
        <v>110</v>
      </c>
      <c r="G143" s="39"/>
      <c r="H143" s="39"/>
      <c r="I143" s="39"/>
    </row>
    <row r="144" spans="1:9" ht="28.5" customHeight="1">
      <c r="A144" s="105" t="s">
        <v>123</v>
      </c>
      <c r="B144" s="22" t="s">
        <v>34</v>
      </c>
      <c r="C144" s="22" t="s">
        <v>9</v>
      </c>
      <c r="D144" s="27" t="s">
        <v>181</v>
      </c>
      <c r="E144" s="118" t="s">
        <v>125</v>
      </c>
      <c r="F144" s="197">
        <v>110</v>
      </c>
      <c r="G144" s="39"/>
      <c r="H144" s="39"/>
      <c r="I144" s="39"/>
    </row>
    <row r="145" spans="1:9" ht="15.75" customHeight="1">
      <c r="A145" s="82" t="s">
        <v>48</v>
      </c>
      <c r="B145" s="83" t="s">
        <v>34</v>
      </c>
      <c r="C145" s="83" t="s">
        <v>16</v>
      </c>
      <c r="D145" s="83"/>
      <c r="E145" s="83"/>
      <c r="F145" s="84">
        <f>F146</f>
        <v>2717.3</v>
      </c>
      <c r="G145" s="39"/>
      <c r="H145" s="39"/>
      <c r="I145" s="39"/>
    </row>
    <row r="146" spans="1:6" ht="38.25">
      <c r="A146" s="40" t="s">
        <v>248</v>
      </c>
      <c r="B146" s="27" t="s">
        <v>34</v>
      </c>
      <c r="C146" s="27" t="s">
        <v>16</v>
      </c>
      <c r="D146" s="27" t="s">
        <v>185</v>
      </c>
      <c r="E146" s="27"/>
      <c r="F146" s="103">
        <f>F147</f>
        <v>2717.3</v>
      </c>
    </row>
    <row r="147" spans="1:6" ht="25.5">
      <c r="A147" s="40" t="s">
        <v>197</v>
      </c>
      <c r="B147" s="27" t="s">
        <v>34</v>
      </c>
      <c r="C147" s="27" t="s">
        <v>16</v>
      </c>
      <c r="D147" s="27" t="s">
        <v>199</v>
      </c>
      <c r="E147" s="27"/>
      <c r="F147" s="103">
        <f>F148</f>
        <v>2717.3</v>
      </c>
    </row>
    <row r="148" spans="1:6" ht="27.75" customHeight="1">
      <c r="A148" s="104" t="s">
        <v>198</v>
      </c>
      <c r="B148" s="35" t="s">
        <v>34</v>
      </c>
      <c r="C148" s="35" t="s">
        <v>16</v>
      </c>
      <c r="D148" s="148" t="s">
        <v>196</v>
      </c>
      <c r="E148" s="27"/>
      <c r="F148" s="36">
        <f>F149+F151+F153</f>
        <v>2717.3</v>
      </c>
    </row>
    <row r="149" spans="1:6" ht="67.5" customHeight="1">
      <c r="A149" s="40" t="s">
        <v>128</v>
      </c>
      <c r="B149" s="35" t="s">
        <v>34</v>
      </c>
      <c r="C149" s="35" t="s">
        <v>16</v>
      </c>
      <c r="D149" s="148" t="s">
        <v>196</v>
      </c>
      <c r="E149" s="27" t="s">
        <v>127</v>
      </c>
      <c r="F149" s="36">
        <f>F150</f>
        <v>2161.8</v>
      </c>
    </row>
    <row r="150" spans="1:7" ht="15.75" customHeight="1">
      <c r="A150" s="102" t="s">
        <v>144</v>
      </c>
      <c r="B150" s="35" t="s">
        <v>34</v>
      </c>
      <c r="C150" s="35" t="s">
        <v>16</v>
      </c>
      <c r="D150" s="148" t="s">
        <v>196</v>
      </c>
      <c r="E150" s="27" t="s">
        <v>143</v>
      </c>
      <c r="F150" s="103">
        <f>2357.3-195.5</f>
        <v>2161.8</v>
      </c>
      <c r="G150" s="402"/>
    </row>
    <row r="151" spans="1:6" ht="25.5">
      <c r="A151" s="147" t="s">
        <v>131</v>
      </c>
      <c r="B151" s="35" t="s">
        <v>34</v>
      </c>
      <c r="C151" s="35" t="s">
        <v>16</v>
      </c>
      <c r="D151" s="148" t="s">
        <v>196</v>
      </c>
      <c r="E151" s="27" t="s">
        <v>130</v>
      </c>
      <c r="F151" s="103">
        <f>F152</f>
        <v>550.5</v>
      </c>
    </row>
    <row r="152" spans="1:6" ht="27.75" customHeight="1">
      <c r="A152" s="105" t="s">
        <v>123</v>
      </c>
      <c r="B152" s="35" t="s">
        <v>34</v>
      </c>
      <c r="C152" s="35" t="s">
        <v>16</v>
      </c>
      <c r="D152" s="148" t="s">
        <v>196</v>
      </c>
      <c r="E152" s="27" t="s">
        <v>125</v>
      </c>
      <c r="F152" s="103">
        <v>550.5</v>
      </c>
    </row>
    <row r="153" spans="1:6" ht="15.75" customHeight="1">
      <c r="A153" s="21" t="s">
        <v>132</v>
      </c>
      <c r="B153" s="35" t="s">
        <v>34</v>
      </c>
      <c r="C153" s="35" t="s">
        <v>16</v>
      </c>
      <c r="D153" s="148" t="s">
        <v>196</v>
      </c>
      <c r="E153" s="148" t="s">
        <v>76</v>
      </c>
      <c r="F153" s="103">
        <f>F154</f>
        <v>5</v>
      </c>
    </row>
    <row r="154" spans="1:6" ht="18" customHeight="1">
      <c r="A154" s="30" t="s">
        <v>111</v>
      </c>
      <c r="B154" s="35" t="s">
        <v>34</v>
      </c>
      <c r="C154" s="35" t="s">
        <v>16</v>
      </c>
      <c r="D154" s="148" t="s">
        <v>196</v>
      </c>
      <c r="E154" s="148" t="s">
        <v>124</v>
      </c>
      <c r="F154" s="103">
        <v>5</v>
      </c>
    </row>
    <row r="155" spans="1:6" ht="12.75">
      <c r="A155" s="38" t="s">
        <v>49</v>
      </c>
      <c r="B155" s="16" t="s">
        <v>37</v>
      </c>
      <c r="C155" s="44"/>
      <c r="D155" s="44"/>
      <c r="E155" s="44"/>
      <c r="F155" s="32">
        <f>F156</f>
        <v>547</v>
      </c>
    </row>
    <row r="156" spans="1:6" ht="12.75">
      <c r="A156" s="54" t="s">
        <v>50</v>
      </c>
      <c r="B156" s="24" t="s">
        <v>37</v>
      </c>
      <c r="C156" s="55" t="s">
        <v>9</v>
      </c>
      <c r="D156" s="55"/>
      <c r="E156" s="55"/>
      <c r="F156" s="43">
        <f>F157</f>
        <v>547</v>
      </c>
    </row>
    <row r="157" spans="1:6" ht="25.5">
      <c r="A157" s="21" t="s">
        <v>145</v>
      </c>
      <c r="B157" s="27" t="s">
        <v>37</v>
      </c>
      <c r="C157" s="109" t="s">
        <v>9</v>
      </c>
      <c r="D157" s="27" t="s">
        <v>180</v>
      </c>
      <c r="E157" s="109"/>
      <c r="F157" s="103">
        <f>F158</f>
        <v>547</v>
      </c>
    </row>
    <row r="158" spans="1:6" ht="38.25">
      <c r="A158" s="46" t="s">
        <v>51</v>
      </c>
      <c r="B158" s="22" t="s">
        <v>37</v>
      </c>
      <c r="C158" s="47" t="s">
        <v>9</v>
      </c>
      <c r="D158" s="267" t="s">
        <v>184</v>
      </c>
      <c r="E158" s="47"/>
      <c r="F158" s="25">
        <f>F159</f>
        <v>547</v>
      </c>
    </row>
    <row r="159" spans="1:6" ht="12.75">
      <c r="A159" s="93" t="s">
        <v>140</v>
      </c>
      <c r="B159" s="22" t="s">
        <v>37</v>
      </c>
      <c r="C159" s="47" t="s">
        <v>9</v>
      </c>
      <c r="D159" s="267" t="s">
        <v>184</v>
      </c>
      <c r="E159" s="109" t="s">
        <v>139</v>
      </c>
      <c r="F159" s="103">
        <f>F160</f>
        <v>547</v>
      </c>
    </row>
    <row r="160" spans="1:6" ht="25.5">
      <c r="A160" s="182" t="s">
        <v>155</v>
      </c>
      <c r="B160" s="22" t="s">
        <v>37</v>
      </c>
      <c r="C160" s="47" t="s">
        <v>9</v>
      </c>
      <c r="D160" s="267" t="s">
        <v>184</v>
      </c>
      <c r="E160" s="109" t="s">
        <v>154</v>
      </c>
      <c r="F160" s="103">
        <v>547</v>
      </c>
    </row>
    <row r="161" spans="1:6" ht="12.75">
      <c r="A161" s="15" t="s">
        <v>52</v>
      </c>
      <c r="B161" s="16" t="s">
        <v>22</v>
      </c>
      <c r="C161" s="16"/>
      <c r="D161" s="16"/>
      <c r="E161" s="16"/>
      <c r="F161" s="32">
        <f>F162+F168</f>
        <v>2457.5</v>
      </c>
    </row>
    <row r="162" spans="1:6" ht="12.75">
      <c r="A162" s="33" t="s">
        <v>53</v>
      </c>
      <c r="B162" s="19" t="s">
        <v>22</v>
      </c>
      <c r="C162" s="45" t="s">
        <v>9</v>
      </c>
      <c r="D162" s="45"/>
      <c r="E162" s="45"/>
      <c r="F162" s="31">
        <f>F163</f>
        <v>1891.5</v>
      </c>
    </row>
    <row r="163" spans="1:6" ht="38.25">
      <c r="A163" s="146" t="s">
        <v>249</v>
      </c>
      <c r="B163" s="22" t="s">
        <v>22</v>
      </c>
      <c r="C163" s="47" t="s">
        <v>9</v>
      </c>
      <c r="D163" s="109" t="s">
        <v>202</v>
      </c>
      <c r="E163" s="47"/>
      <c r="F163" s="25">
        <f>F165</f>
        <v>1891.5</v>
      </c>
    </row>
    <row r="164" spans="1:6" ht="25.5">
      <c r="A164" s="208" t="s">
        <v>200</v>
      </c>
      <c r="B164" s="22" t="s">
        <v>22</v>
      </c>
      <c r="C164" s="47" t="s">
        <v>9</v>
      </c>
      <c r="D164" s="148" t="s">
        <v>203</v>
      </c>
      <c r="E164" s="47"/>
      <c r="F164" s="25">
        <f>F165</f>
        <v>1891.5</v>
      </c>
    </row>
    <row r="165" spans="1:6" ht="27.75" customHeight="1">
      <c r="A165" s="150" t="s">
        <v>201</v>
      </c>
      <c r="B165" s="22" t="s">
        <v>22</v>
      </c>
      <c r="C165" s="47" t="s">
        <v>9</v>
      </c>
      <c r="D165" s="148" t="s">
        <v>204</v>
      </c>
      <c r="E165" s="47"/>
      <c r="F165" s="25">
        <f>F166</f>
        <v>1891.5</v>
      </c>
    </row>
    <row r="166" spans="1:6" ht="31.5" customHeight="1">
      <c r="A166" s="147" t="s">
        <v>141</v>
      </c>
      <c r="B166" s="22" t="s">
        <v>22</v>
      </c>
      <c r="C166" s="47" t="s">
        <v>9</v>
      </c>
      <c r="D166" s="148" t="s">
        <v>204</v>
      </c>
      <c r="E166" s="22" t="s">
        <v>104</v>
      </c>
      <c r="F166" s="107">
        <f>F167</f>
        <v>1891.5</v>
      </c>
    </row>
    <row r="167" spans="1:7" ht="12.75">
      <c r="A167" s="147" t="s">
        <v>142</v>
      </c>
      <c r="B167" s="22" t="s">
        <v>22</v>
      </c>
      <c r="C167" s="47" t="s">
        <v>9</v>
      </c>
      <c r="D167" s="148" t="s">
        <v>204</v>
      </c>
      <c r="E167" s="279" t="s">
        <v>95</v>
      </c>
      <c r="F167" s="176">
        <f>1890.5+1</f>
        <v>1891.5</v>
      </c>
      <c r="G167" s="351"/>
    </row>
    <row r="168" spans="1:6" ht="12.75">
      <c r="A168" s="56" t="s">
        <v>54</v>
      </c>
      <c r="B168" s="24" t="s">
        <v>22</v>
      </c>
      <c r="C168" s="55" t="s">
        <v>11</v>
      </c>
      <c r="D168" s="48"/>
      <c r="E168" s="48"/>
      <c r="F168" s="352">
        <f>F169</f>
        <v>566</v>
      </c>
    </row>
    <row r="169" spans="1:6" ht="38.25">
      <c r="A169" s="146" t="s">
        <v>250</v>
      </c>
      <c r="B169" s="27" t="s">
        <v>22</v>
      </c>
      <c r="C169" s="109" t="s">
        <v>11</v>
      </c>
      <c r="D169" s="109" t="s">
        <v>202</v>
      </c>
      <c r="E169" s="110"/>
      <c r="F169" s="111">
        <f>F170+F174</f>
        <v>566</v>
      </c>
    </row>
    <row r="170" spans="1:6" ht="25.5" customHeight="1">
      <c r="A170" s="208" t="s">
        <v>200</v>
      </c>
      <c r="B170" s="35" t="s">
        <v>22</v>
      </c>
      <c r="C170" s="57" t="s">
        <v>11</v>
      </c>
      <c r="D170" s="148" t="s">
        <v>203</v>
      </c>
      <c r="E170" s="57"/>
      <c r="F170" s="36">
        <f>F171</f>
        <v>461</v>
      </c>
    </row>
    <row r="171" spans="1:6" ht="25.5" customHeight="1">
      <c r="A171" s="150" t="s">
        <v>201</v>
      </c>
      <c r="B171" s="35" t="s">
        <v>22</v>
      </c>
      <c r="C171" s="57" t="s">
        <v>11</v>
      </c>
      <c r="D171" s="148" t="s">
        <v>204</v>
      </c>
      <c r="E171" s="57"/>
      <c r="F171" s="36">
        <f>F172</f>
        <v>461</v>
      </c>
    </row>
    <row r="172" spans="1:6" ht="23.25" customHeight="1">
      <c r="A172" s="93" t="s">
        <v>141</v>
      </c>
      <c r="B172" s="35" t="s">
        <v>22</v>
      </c>
      <c r="C172" s="57" t="s">
        <v>11</v>
      </c>
      <c r="D172" s="148" t="s">
        <v>204</v>
      </c>
      <c r="E172" s="57" t="s">
        <v>104</v>
      </c>
      <c r="F172" s="36">
        <f>F173</f>
        <v>461</v>
      </c>
    </row>
    <row r="173" spans="1:6" ht="12.75">
      <c r="A173" s="93" t="s">
        <v>142</v>
      </c>
      <c r="B173" s="35" t="s">
        <v>22</v>
      </c>
      <c r="C173" s="57" t="s">
        <v>11</v>
      </c>
      <c r="D173" s="148" t="s">
        <v>204</v>
      </c>
      <c r="E173" s="52" t="s">
        <v>95</v>
      </c>
      <c r="F173" s="111">
        <v>461</v>
      </c>
    </row>
    <row r="174" spans="1:6" ht="25.5" customHeight="1">
      <c r="A174" s="93" t="s">
        <v>206</v>
      </c>
      <c r="B174" s="35" t="s">
        <v>22</v>
      </c>
      <c r="C174" s="57" t="s">
        <v>11</v>
      </c>
      <c r="D174" s="109" t="s">
        <v>208</v>
      </c>
      <c r="E174" s="52"/>
      <c r="F174" s="111">
        <f>F175</f>
        <v>105</v>
      </c>
    </row>
    <row r="175" spans="1:6" ht="25.5" customHeight="1">
      <c r="A175" s="93" t="s">
        <v>207</v>
      </c>
      <c r="B175" s="35" t="s">
        <v>22</v>
      </c>
      <c r="C175" s="57" t="s">
        <v>11</v>
      </c>
      <c r="D175" s="109" t="s">
        <v>205</v>
      </c>
      <c r="E175" s="52"/>
      <c r="F175" s="111">
        <f>F176</f>
        <v>105</v>
      </c>
    </row>
    <row r="176" spans="1:6" ht="29.25" customHeight="1">
      <c r="A176" s="93" t="s">
        <v>141</v>
      </c>
      <c r="B176" s="35" t="s">
        <v>22</v>
      </c>
      <c r="C176" s="57" t="s">
        <v>11</v>
      </c>
      <c r="D176" s="109" t="s">
        <v>205</v>
      </c>
      <c r="E176" s="52" t="s">
        <v>104</v>
      </c>
      <c r="F176" s="111">
        <f>F177</f>
        <v>105</v>
      </c>
    </row>
    <row r="177" spans="1:6" ht="12.75">
      <c r="A177" s="93" t="s">
        <v>142</v>
      </c>
      <c r="B177" s="35" t="s">
        <v>22</v>
      </c>
      <c r="C177" s="57" t="s">
        <v>11</v>
      </c>
      <c r="D177" s="109" t="s">
        <v>205</v>
      </c>
      <c r="E177" s="52" t="s">
        <v>95</v>
      </c>
      <c r="F177" s="111">
        <v>105</v>
      </c>
    </row>
    <row r="178" spans="1:6" ht="12.75">
      <c r="A178" s="196" t="s">
        <v>55</v>
      </c>
      <c r="B178" s="89" t="s">
        <v>39</v>
      </c>
      <c r="C178" s="89"/>
      <c r="D178" s="89"/>
      <c r="E178" s="89"/>
      <c r="F178" s="90">
        <f>F179</f>
        <v>340</v>
      </c>
    </row>
    <row r="179" spans="1:6" ht="12.75">
      <c r="A179" s="56" t="s">
        <v>56</v>
      </c>
      <c r="B179" s="48" t="s">
        <v>39</v>
      </c>
      <c r="C179" s="48" t="s">
        <v>11</v>
      </c>
      <c r="D179" s="48"/>
      <c r="E179" s="48"/>
      <c r="F179" s="49">
        <f>F180</f>
        <v>340</v>
      </c>
    </row>
    <row r="180" spans="1:6" ht="25.5">
      <c r="A180" s="21" t="s">
        <v>145</v>
      </c>
      <c r="B180" s="110" t="s">
        <v>39</v>
      </c>
      <c r="C180" s="110" t="s">
        <v>11</v>
      </c>
      <c r="D180" s="27" t="s">
        <v>180</v>
      </c>
      <c r="E180" s="110"/>
      <c r="F180" s="111">
        <f>F181</f>
        <v>340</v>
      </c>
    </row>
    <row r="181" spans="1:6" ht="25.5">
      <c r="A181" s="30" t="s">
        <v>183</v>
      </c>
      <c r="B181" s="52" t="s">
        <v>39</v>
      </c>
      <c r="C181" s="52" t="s">
        <v>11</v>
      </c>
      <c r="D181" s="148" t="s">
        <v>182</v>
      </c>
      <c r="E181" s="35"/>
      <c r="F181" s="53">
        <f>F182</f>
        <v>340</v>
      </c>
    </row>
    <row r="182" spans="1:6" ht="25.5">
      <c r="A182" s="199" t="s">
        <v>131</v>
      </c>
      <c r="B182" s="162" t="s">
        <v>39</v>
      </c>
      <c r="C182" s="162" t="s">
        <v>11</v>
      </c>
      <c r="D182" s="148" t="s">
        <v>182</v>
      </c>
      <c r="E182" s="151" t="s">
        <v>130</v>
      </c>
      <c r="F182" s="200">
        <f>F183</f>
        <v>340</v>
      </c>
    </row>
    <row r="183" spans="1:6" ht="28.5" customHeight="1">
      <c r="A183" s="98" t="s">
        <v>123</v>
      </c>
      <c r="B183" s="163" t="s">
        <v>39</v>
      </c>
      <c r="C183" s="163" t="s">
        <v>11</v>
      </c>
      <c r="D183" s="148" t="s">
        <v>182</v>
      </c>
      <c r="E183" s="163" t="s">
        <v>125</v>
      </c>
      <c r="F183" s="180">
        <v>340</v>
      </c>
    </row>
    <row r="184" spans="2:5" ht="12.75">
      <c r="B184" s="50"/>
      <c r="C184" s="50"/>
      <c r="D184" s="50"/>
      <c r="E184" s="50"/>
    </row>
    <row r="185" spans="2:5" ht="12.75">
      <c r="B185" s="50"/>
      <c r="C185" s="50"/>
      <c r="D185" s="50"/>
      <c r="E185" s="50"/>
    </row>
  </sheetData>
  <sheetProtection selectLockedCells="1" selectUnlockedCells="1"/>
  <mergeCells count="8">
    <mergeCell ref="A5:F5"/>
    <mergeCell ref="A6:F6"/>
    <mergeCell ref="A7:F7"/>
    <mergeCell ref="A8:F8"/>
    <mergeCell ref="A10:F10"/>
    <mergeCell ref="E1:F1"/>
    <mergeCell ref="A2:F2"/>
    <mergeCell ref="D3:F3"/>
  </mergeCells>
  <printOptions/>
  <pageMargins left="0.7874015748031497" right="0.2362204724409449" top="0.31496062992125984" bottom="0.1968503937007874" header="0.5118110236220472" footer="0.5118110236220472"/>
  <pageSetup horizontalDpi="300" verticalDpi="300" orientation="portrait" paperSize="9" scale="84" r:id="rId1"/>
  <rowBreaks count="5" manualBreakCount="5">
    <brk id="35" max="5" man="1"/>
    <brk id="67" max="5" man="1"/>
    <brk id="102" max="5" man="1"/>
    <brk id="129" max="5" man="1"/>
    <brk id="160" max="5" man="1"/>
  </rowBreaks>
  <colBreaks count="1" manualBreakCount="1">
    <brk id="9" min="4" max="2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93"/>
  <sheetViews>
    <sheetView view="pageBreakPreview" zoomScaleSheetLayoutView="100" zoomScalePageLayoutView="0" workbookViewId="0" topLeftCell="A169">
      <selection activeCell="E11" sqref="E11"/>
    </sheetView>
  </sheetViews>
  <sheetFormatPr defaultColWidth="9.00390625" defaultRowHeight="12.75"/>
  <cols>
    <col min="1" max="1" width="42.375" style="2" customWidth="1"/>
    <col min="2" max="2" width="8.75390625" style="2" customWidth="1"/>
    <col min="3" max="3" width="9.25390625" style="2" customWidth="1"/>
    <col min="4" max="4" width="9.125" style="88" customWidth="1"/>
    <col min="5" max="5" width="14.375" style="2" customWidth="1"/>
    <col min="6" max="6" width="7.875" style="2" customWidth="1"/>
    <col min="7" max="7" width="12.125" style="2" customWidth="1"/>
    <col min="8" max="8" width="13.00390625" style="2" customWidth="1"/>
    <col min="9" max="16384" width="9.125" style="2" customWidth="1"/>
  </cols>
  <sheetData>
    <row r="1" spans="6:8" ht="15">
      <c r="F1" s="447" t="s">
        <v>261</v>
      </c>
      <c r="G1" s="447"/>
      <c r="H1" s="343"/>
    </row>
    <row r="2" spans="1:10" ht="15">
      <c r="A2" s="447" t="str">
        <f>'функц2017 '!$A$2</f>
        <v>к решению Совета депутатов Рузского городского округа Московской области</v>
      </c>
      <c r="B2" s="447"/>
      <c r="C2" s="447"/>
      <c r="D2" s="447"/>
      <c r="E2" s="447"/>
      <c r="F2" s="447"/>
      <c r="G2" s="447"/>
      <c r="H2" s="343"/>
      <c r="I2" s="343"/>
      <c r="J2" s="343"/>
    </row>
    <row r="3" spans="5:7" ht="12.75">
      <c r="E3" s="448" t="s">
        <v>322</v>
      </c>
      <c r="F3" s="448"/>
      <c r="G3" s="448"/>
    </row>
    <row r="5" spans="1:8" ht="13.5" customHeight="1">
      <c r="A5" s="443" t="s">
        <v>117</v>
      </c>
      <c r="B5" s="443"/>
      <c r="C5" s="443"/>
      <c r="D5" s="443"/>
      <c r="E5" s="443"/>
      <c r="F5" s="443"/>
      <c r="G5" s="443"/>
      <c r="H5" s="166"/>
    </row>
    <row r="6" spans="1:8" ht="13.5" customHeight="1">
      <c r="A6" s="443" t="str">
        <f>'функц2017 '!$A$6</f>
        <v>к решению Совета депутатов сельского поселения Ивановское </v>
      </c>
      <c r="B6" s="443"/>
      <c r="C6" s="443"/>
      <c r="D6" s="443"/>
      <c r="E6" s="443"/>
      <c r="F6" s="443"/>
      <c r="G6" s="443"/>
      <c r="H6" s="166"/>
    </row>
    <row r="7" spans="1:8" ht="13.5" customHeight="1">
      <c r="A7" s="443" t="s">
        <v>258</v>
      </c>
      <c r="B7" s="443"/>
      <c r="C7" s="443"/>
      <c r="D7" s="443"/>
      <c r="E7" s="443"/>
      <c r="F7" s="443"/>
      <c r="G7" s="443"/>
      <c r="H7" s="166"/>
    </row>
    <row r="8" spans="1:8" ht="36.75" customHeight="1">
      <c r="A8" s="153"/>
      <c r="B8" s="153"/>
      <c r="C8" s="462" t="s">
        <v>226</v>
      </c>
      <c r="D8" s="462"/>
      <c r="E8" s="462"/>
      <c r="F8" s="462"/>
      <c r="G8" s="462"/>
      <c r="H8" s="167"/>
    </row>
    <row r="9" spans="1:8" ht="15.75">
      <c r="A9" s="4"/>
      <c r="B9" s="4"/>
      <c r="C9" s="4"/>
      <c r="D9" s="85"/>
      <c r="E9" s="51"/>
      <c r="F9" s="51"/>
      <c r="H9" s="1"/>
    </row>
    <row r="10" spans="1:9" ht="28.5" customHeight="1">
      <c r="A10" s="446" t="s">
        <v>233</v>
      </c>
      <c r="B10" s="446"/>
      <c r="C10" s="446"/>
      <c r="D10" s="446"/>
      <c r="E10" s="446"/>
      <c r="F10" s="446"/>
      <c r="G10" s="446"/>
      <c r="H10" s="91"/>
      <c r="I10" s="91"/>
    </row>
    <row r="11" spans="1:6" ht="15.75" customHeight="1">
      <c r="A11" s="7"/>
      <c r="B11" s="7"/>
      <c r="C11" s="7"/>
      <c r="D11" s="86"/>
      <c r="E11" s="7"/>
      <c r="F11" s="7"/>
    </row>
    <row r="12" spans="1:4" ht="15.75">
      <c r="A12" s="8"/>
      <c r="B12" s="8"/>
      <c r="C12" s="8"/>
      <c r="D12" s="87"/>
    </row>
    <row r="13" spans="1:8" ht="36.75" customHeight="1">
      <c r="A13" s="10"/>
      <c r="B13" s="10" t="s">
        <v>3</v>
      </c>
      <c r="C13" s="10" t="s">
        <v>4</v>
      </c>
      <c r="D13" s="10" t="s">
        <v>5</v>
      </c>
      <c r="E13" s="10" t="s">
        <v>6</v>
      </c>
      <c r="F13" s="275" t="s">
        <v>7</v>
      </c>
      <c r="G13" s="302" t="s">
        <v>0</v>
      </c>
      <c r="H13" s="213"/>
    </row>
    <row r="14" spans="1:8" ht="12.75">
      <c r="A14" s="12" t="s">
        <v>57</v>
      </c>
      <c r="B14" s="139">
        <v>950</v>
      </c>
      <c r="C14" s="13"/>
      <c r="D14" s="13"/>
      <c r="E14" s="13"/>
      <c r="F14" s="276"/>
      <c r="G14" s="169">
        <f>G15+G59+G68+G75+G81+G122+G128+G153+G159+G176</f>
        <v>45798.89</v>
      </c>
      <c r="H14" s="214"/>
    </row>
    <row r="15" spans="1:8" ht="12.75">
      <c r="A15" s="15" t="s">
        <v>8</v>
      </c>
      <c r="B15" s="237">
        <v>950</v>
      </c>
      <c r="C15" s="16" t="s">
        <v>9</v>
      </c>
      <c r="D15" s="16"/>
      <c r="E15" s="16"/>
      <c r="F15" s="277"/>
      <c r="G15" s="170">
        <f>G16+G21+G42+G47+G52</f>
        <v>10724.099999999999</v>
      </c>
      <c r="H15" s="215"/>
    </row>
    <row r="16" spans="1:8" ht="42" customHeight="1">
      <c r="A16" s="18" t="s">
        <v>10</v>
      </c>
      <c r="B16" s="347">
        <v>950</v>
      </c>
      <c r="C16" s="348" t="s">
        <v>9</v>
      </c>
      <c r="D16" s="348" t="s">
        <v>11</v>
      </c>
      <c r="E16" s="348"/>
      <c r="F16" s="278"/>
      <c r="G16" s="171">
        <f>G17</f>
        <v>729.8</v>
      </c>
      <c r="H16" s="215"/>
    </row>
    <row r="17" spans="1:8" ht="38.25">
      <c r="A17" s="21" t="s">
        <v>12</v>
      </c>
      <c r="B17" s="317">
        <v>950</v>
      </c>
      <c r="C17" s="349" t="s">
        <v>9</v>
      </c>
      <c r="D17" s="349" t="s">
        <v>11</v>
      </c>
      <c r="E17" s="325" t="s">
        <v>214</v>
      </c>
      <c r="F17" s="279"/>
      <c r="G17" s="172">
        <f>G18</f>
        <v>729.8</v>
      </c>
      <c r="H17" s="215"/>
    </row>
    <row r="18" spans="1:8" ht="12.75">
      <c r="A18" s="21" t="s">
        <v>13</v>
      </c>
      <c r="B18" s="317">
        <v>950</v>
      </c>
      <c r="C18" s="349" t="s">
        <v>9</v>
      </c>
      <c r="D18" s="349" t="s">
        <v>11</v>
      </c>
      <c r="E18" s="325" t="s">
        <v>215</v>
      </c>
      <c r="F18" s="279"/>
      <c r="G18" s="172">
        <f>G19</f>
        <v>729.8</v>
      </c>
      <c r="H18" s="215"/>
    </row>
    <row r="19" spans="1:8" ht="63.75">
      <c r="A19" s="98" t="s">
        <v>128</v>
      </c>
      <c r="B19" s="317">
        <v>950</v>
      </c>
      <c r="C19" s="350" t="s">
        <v>9</v>
      </c>
      <c r="D19" s="349" t="s">
        <v>11</v>
      </c>
      <c r="E19" s="325" t="s">
        <v>215</v>
      </c>
      <c r="F19" s="279" t="s">
        <v>127</v>
      </c>
      <c r="G19" s="172">
        <f>G20</f>
        <v>729.8</v>
      </c>
      <c r="H19" s="215"/>
    </row>
    <row r="20" spans="1:8" ht="27.75" customHeight="1">
      <c r="A20" s="98" t="s">
        <v>129</v>
      </c>
      <c r="B20" s="317">
        <v>950</v>
      </c>
      <c r="C20" s="325" t="s">
        <v>9</v>
      </c>
      <c r="D20" s="325" t="s">
        <v>11</v>
      </c>
      <c r="E20" s="325" t="s">
        <v>215</v>
      </c>
      <c r="F20" s="280" t="s">
        <v>122</v>
      </c>
      <c r="G20" s="178">
        <v>729.8</v>
      </c>
      <c r="H20" s="215"/>
    </row>
    <row r="21" spans="1:8" ht="42.75" customHeight="1">
      <c r="A21" s="18" t="s">
        <v>15</v>
      </c>
      <c r="B21" s="347">
        <v>950</v>
      </c>
      <c r="C21" s="348" t="s">
        <v>9</v>
      </c>
      <c r="D21" s="348" t="s">
        <v>16</v>
      </c>
      <c r="E21" s="348"/>
      <c r="F21" s="278"/>
      <c r="G21" s="171">
        <f>G22+G27+G35</f>
        <v>9630.8</v>
      </c>
      <c r="H21" s="215"/>
    </row>
    <row r="22" spans="1:8" ht="30" customHeight="1">
      <c r="A22" s="93" t="s">
        <v>220</v>
      </c>
      <c r="B22" s="317">
        <v>950</v>
      </c>
      <c r="C22" s="349" t="s">
        <v>9</v>
      </c>
      <c r="D22" s="349" t="s">
        <v>16</v>
      </c>
      <c r="E22" s="271" t="s">
        <v>223</v>
      </c>
      <c r="F22" s="280"/>
      <c r="G22" s="178">
        <f>G23</f>
        <v>97.6</v>
      </c>
      <c r="H22" s="215"/>
    </row>
    <row r="23" spans="1:8" ht="51" customHeight="1">
      <c r="A23" s="93" t="s">
        <v>221</v>
      </c>
      <c r="B23" s="317">
        <v>950</v>
      </c>
      <c r="C23" s="349" t="s">
        <v>9</v>
      </c>
      <c r="D23" s="349" t="s">
        <v>16</v>
      </c>
      <c r="E23" s="271" t="s">
        <v>224</v>
      </c>
      <c r="F23" s="280"/>
      <c r="G23" s="178">
        <f>G24</f>
        <v>97.6</v>
      </c>
      <c r="H23" s="215"/>
    </row>
    <row r="24" spans="1:8" ht="52.5" customHeight="1">
      <c r="A24" s="93" t="s">
        <v>222</v>
      </c>
      <c r="B24" s="317">
        <v>950</v>
      </c>
      <c r="C24" s="349" t="s">
        <v>9</v>
      </c>
      <c r="D24" s="349" t="s">
        <v>16</v>
      </c>
      <c r="E24" s="271" t="s">
        <v>225</v>
      </c>
      <c r="F24" s="280"/>
      <c r="G24" s="178">
        <f>G25</f>
        <v>97.6</v>
      </c>
      <c r="H24" s="215"/>
    </row>
    <row r="25" spans="1:8" ht="27" customHeight="1">
      <c r="A25" s="147" t="s">
        <v>131</v>
      </c>
      <c r="B25" s="238">
        <v>950</v>
      </c>
      <c r="C25" s="22" t="s">
        <v>9</v>
      </c>
      <c r="D25" s="22" t="s">
        <v>16</v>
      </c>
      <c r="E25" s="148" t="s">
        <v>225</v>
      </c>
      <c r="F25" s="279" t="s">
        <v>130</v>
      </c>
      <c r="G25" s="178">
        <f>G26</f>
        <v>97.6</v>
      </c>
      <c r="H25" s="215"/>
    </row>
    <row r="26" spans="1:8" ht="42.75" customHeight="1">
      <c r="A26" s="105" t="s">
        <v>123</v>
      </c>
      <c r="B26" s="238">
        <v>950</v>
      </c>
      <c r="C26" s="22" t="s">
        <v>9</v>
      </c>
      <c r="D26" s="22" t="s">
        <v>16</v>
      </c>
      <c r="E26" s="148" t="s">
        <v>225</v>
      </c>
      <c r="F26" s="279" t="s">
        <v>125</v>
      </c>
      <c r="G26" s="178">
        <v>97.6</v>
      </c>
      <c r="H26" s="215"/>
    </row>
    <row r="27" spans="1:8" ht="38.25" customHeight="1">
      <c r="A27" s="21" t="s">
        <v>12</v>
      </c>
      <c r="B27" s="238">
        <v>950</v>
      </c>
      <c r="C27" s="22" t="s">
        <v>9</v>
      </c>
      <c r="D27" s="22" t="s">
        <v>16</v>
      </c>
      <c r="E27" s="27" t="s">
        <v>214</v>
      </c>
      <c r="F27" s="279"/>
      <c r="G27" s="172">
        <f>G28</f>
        <v>8047.599999999999</v>
      </c>
      <c r="H27" s="215"/>
    </row>
    <row r="28" spans="1:8" ht="27.75" customHeight="1">
      <c r="A28" s="21" t="s">
        <v>116</v>
      </c>
      <c r="B28" s="238">
        <v>950</v>
      </c>
      <c r="C28" s="22" t="s">
        <v>9</v>
      </c>
      <c r="D28" s="22" t="s">
        <v>16</v>
      </c>
      <c r="E28" s="27" t="s">
        <v>213</v>
      </c>
      <c r="F28" s="279"/>
      <c r="G28" s="172">
        <f>G29+G31+G33</f>
        <v>8047.599999999999</v>
      </c>
      <c r="H28" s="215"/>
    </row>
    <row r="29" spans="1:8" ht="63.75">
      <c r="A29" s="123" t="s">
        <v>128</v>
      </c>
      <c r="B29" s="238">
        <v>950</v>
      </c>
      <c r="C29" s="133" t="s">
        <v>9</v>
      </c>
      <c r="D29" s="22" t="s">
        <v>16</v>
      </c>
      <c r="E29" s="27" t="s">
        <v>213</v>
      </c>
      <c r="F29" s="279" t="s">
        <v>127</v>
      </c>
      <c r="G29" s="172">
        <f>G30</f>
        <v>4915.4</v>
      </c>
      <c r="H29" s="215"/>
    </row>
    <row r="30" spans="1:8" ht="25.5">
      <c r="A30" s="123" t="s">
        <v>129</v>
      </c>
      <c r="B30" s="238">
        <v>950</v>
      </c>
      <c r="C30" s="133" t="s">
        <v>9</v>
      </c>
      <c r="D30" s="22" t="s">
        <v>16</v>
      </c>
      <c r="E30" s="27" t="s">
        <v>213</v>
      </c>
      <c r="F30" s="279" t="s">
        <v>122</v>
      </c>
      <c r="G30" s="176">
        <v>4915.4</v>
      </c>
      <c r="H30" s="216"/>
    </row>
    <row r="31" spans="1:8" ht="25.5">
      <c r="A31" s="124" t="s">
        <v>131</v>
      </c>
      <c r="B31" s="238">
        <v>950</v>
      </c>
      <c r="C31" s="133" t="s">
        <v>9</v>
      </c>
      <c r="D31" s="22" t="s">
        <v>16</v>
      </c>
      <c r="E31" s="27" t="s">
        <v>213</v>
      </c>
      <c r="F31" s="279" t="s">
        <v>130</v>
      </c>
      <c r="G31" s="176">
        <f>G32</f>
        <v>3019.2</v>
      </c>
      <c r="H31" s="216"/>
    </row>
    <row r="32" spans="1:8" ht="38.25">
      <c r="A32" s="124" t="s">
        <v>123</v>
      </c>
      <c r="B32" s="238">
        <v>950</v>
      </c>
      <c r="C32" s="133" t="s">
        <v>9</v>
      </c>
      <c r="D32" s="22" t="s">
        <v>16</v>
      </c>
      <c r="E32" s="27" t="s">
        <v>213</v>
      </c>
      <c r="F32" s="279" t="s">
        <v>125</v>
      </c>
      <c r="G32" s="180">
        <v>3019.2</v>
      </c>
      <c r="H32" s="217"/>
    </row>
    <row r="33" spans="1:8" ht="12.75">
      <c r="A33" s="124" t="s">
        <v>132</v>
      </c>
      <c r="B33" s="238">
        <v>950</v>
      </c>
      <c r="C33" s="133" t="s">
        <v>9</v>
      </c>
      <c r="D33" s="22" t="s">
        <v>16</v>
      </c>
      <c r="E33" s="27" t="s">
        <v>213</v>
      </c>
      <c r="F33" s="281" t="s">
        <v>76</v>
      </c>
      <c r="G33" s="180">
        <f>G34</f>
        <v>113</v>
      </c>
      <c r="H33" s="217"/>
    </row>
    <row r="34" spans="1:8" ht="12.75" customHeight="1">
      <c r="A34" s="124" t="s">
        <v>133</v>
      </c>
      <c r="B34" s="238">
        <v>950</v>
      </c>
      <c r="C34" s="133" t="s">
        <v>9</v>
      </c>
      <c r="D34" s="22" t="s">
        <v>16</v>
      </c>
      <c r="E34" s="27" t="s">
        <v>213</v>
      </c>
      <c r="F34" s="281" t="s">
        <v>124</v>
      </c>
      <c r="G34" s="180">
        <v>113</v>
      </c>
      <c r="H34" s="217"/>
    </row>
    <row r="35" spans="1:8" ht="12.75" customHeight="1">
      <c r="A35" s="418" t="s">
        <v>17</v>
      </c>
      <c r="B35" s="238">
        <v>950</v>
      </c>
      <c r="C35" s="27" t="s">
        <v>9</v>
      </c>
      <c r="D35" s="27" t="s">
        <v>16</v>
      </c>
      <c r="E35" s="110" t="s">
        <v>212</v>
      </c>
      <c r="F35" s="247"/>
      <c r="G35" s="180">
        <f>G38+G39</f>
        <v>1485.6</v>
      </c>
      <c r="H35" s="217"/>
    </row>
    <row r="36" spans="1:8" ht="63.75" customHeight="1">
      <c r="A36" s="419" t="s">
        <v>307</v>
      </c>
      <c r="B36" s="407">
        <v>950</v>
      </c>
      <c r="C36" s="420" t="s">
        <v>9</v>
      </c>
      <c r="D36" s="420" t="s">
        <v>16</v>
      </c>
      <c r="E36" s="420" t="s">
        <v>257</v>
      </c>
      <c r="F36" s="421"/>
      <c r="G36" s="180">
        <f>G37</f>
        <v>1437.5</v>
      </c>
      <c r="H36" s="217"/>
    </row>
    <row r="37" spans="1:8" ht="12.75" customHeight="1">
      <c r="A37" s="422" t="s">
        <v>118</v>
      </c>
      <c r="B37" s="238">
        <v>950</v>
      </c>
      <c r="C37" s="420" t="s">
        <v>9</v>
      </c>
      <c r="D37" s="420" t="s">
        <v>16</v>
      </c>
      <c r="E37" s="420" t="s">
        <v>257</v>
      </c>
      <c r="F37" s="420" t="s">
        <v>28</v>
      </c>
      <c r="G37" s="180">
        <f>G38</f>
        <v>1437.5</v>
      </c>
      <c r="H37" s="217"/>
    </row>
    <row r="38" spans="1:8" ht="12.75" customHeight="1">
      <c r="A38" s="422" t="s">
        <v>1</v>
      </c>
      <c r="B38" s="238">
        <v>950</v>
      </c>
      <c r="C38" s="420" t="s">
        <v>9</v>
      </c>
      <c r="D38" s="420" t="s">
        <v>16</v>
      </c>
      <c r="E38" s="420" t="s">
        <v>257</v>
      </c>
      <c r="F38" s="420" t="s">
        <v>109</v>
      </c>
      <c r="G38" s="180">
        <v>1437.5</v>
      </c>
      <c r="H38" s="217"/>
    </row>
    <row r="39" spans="1:8" ht="89.25">
      <c r="A39" s="219" t="s">
        <v>153</v>
      </c>
      <c r="B39" s="238">
        <v>950</v>
      </c>
      <c r="C39" s="134" t="s">
        <v>9</v>
      </c>
      <c r="D39" s="27" t="s">
        <v>16</v>
      </c>
      <c r="E39" s="110" t="s">
        <v>256</v>
      </c>
      <c r="F39" s="280"/>
      <c r="G39" s="180">
        <f>G40</f>
        <v>48.1</v>
      </c>
      <c r="H39" s="217"/>
    </row>
    <row r="40" spans="1:8" ht="12.75">
      <c r="A40" s="99" t="s">
        <v>118</v>
      </c>
      <c r="B40" s="238">
        <v>950</v>
      </c>
      <c r="C40" s="133" t="s">
        <v>9</v>
      </c>
      <c r="D40" s="22" t="s">
        <v>16</v>
      </c>
      <c r="E40" s="110" t="s">
        <v>256</v>
      </c>
      <c r="F40" s="279" t="s">
        <v>28</v>
      </c>
      <c r="G40" s="161">
        <f>G41</f>
        <v>48.1</v>
      </c>
      <c r="H40" s="217"/>
    </row>
    <row r="41" spans="1:8" ht="12.75">
      <c r="A41" s="125" t="s">
        <v>1</v>
      </c>
      <c r="B41" s="238">
        <v>950</v>
      </c>
      <c r="C41" s="133" t="s">
        <v>9</v>
      </c>
      <c r="D41" s="22" t="s">
        <v>16</v>
      </c>
      <c r="E41" s="110" t="s">
        <v>256</v>
      </c>
      <c r="F41" s="279" t="s">
        <v>109</v>
      </c>
      <c r="G41" s="180">
        <v>48.1</v>
      </c>
      <c r="H41" s="217"/>
    </row>
    <row r="42" spans="1:8" ht="38.25">
      <c r="A42" s="115" t="s">
        <v>18</v>
      </c>
      <c r="B42" s="259">
        <v>950</v>
      </c>
      <c r="C42" s="116" t="s">
        <v>9</v>
      </c>
      <c r="D42" s="116" t="s">
        <v>19</v>
      </c>
      <c r="E42" s="116"/>
      <c r="F42" s="282"/>
      <c r="G42" s="173">
        <f>G43</f>
        <v>46.5</v>
      </c>
      <c r="H42" s="216"/>
    </row>
    <row r="43" spans="1:8" ht="12.75">
      <c r="A43" s="26" t="s">
        <v>17</v>
      </c>
      <c r="B43" s="239">
        <v>950</v>
      </c>
      <c r="C43" s="27" t="s">
        <v>9</v>
      </c>
      <c r="D43" s="27" t="s">
        <v>19</v>
      </c>
      <c r="E43" s="110" t="s">
        <v>212</v>
      </c>
      <c r="F43" s="281"/>
      <c r="G43" s="161">
        <f>G44</f>
        <v>46.5</v>
      </c>
      <c r="H43" s="217"/>
    </row>
    <row r="44" spans="1:8" ht="75" customHeight="1">
      <c r="A44" s="30" t="s">
        <v>134</v>
      </c>
      <c r="B44" s="239">
        <v>950</v>
      </c>
      <c r="C44" s="27" t="s">
        <v>9</v>
      </c>
      <c r="D44" s="27" t="s">
        <v>19</v>
      </c>
      <c r="E44" s="110" t="s">
        <v>257</v>
      </c>
      <c r="F44" s="281"/>
      <c r="G44" s="161">
        <f>G45</f>
        <v>46.5</v>
      </c>
      <c r="H44" s="217"/>
    </row>
    <row r="45" spans="1:8" ht="12.75">
      <c r="A45" s="99" t="s">
        <v>118</v>
      </c>
      <c r="B45" s="239">
        <v>950</v>
      </c>
      <c r="C45" s="27" t="s">
        <v>9</v>
      </c>
      <c r="D45" s="27" t="s">
        <v>19</v>
      </c>
      <c r="E45" s="110" t="s">
        <v>257</v>
      </c>
      <c r="F45" s="281" t="s">
        <v>28</v>
      </c>
      <c r="G45" s="161">
        <f>G46</f>
        <v>46.5</v>
      </c>
      <c r="H45" s="217"/>
    </row>
    <row r="46" spans="1:8" ht="12.75">
      <c r="A46" s="30" t="s">
        <v>1</v>
      </c>
      <c r="B46" s="239">
        <v>950</v>
      </c>
      <c r="C46" s="27" t="s">
        <v>9</v>
      </c>
      <c r="D46" s="27" t="s">
        <v>19</v>
      </c>
      <c r="E46" s="110" t="s">
        <v>257</v>
      </c>
      <c r="F46" s="281" t="s">
        <v>109</v>
      </c>
      <c r="G46" s="180">
        <v>46.5</v>
      </c>
      <c r="H46" s="217"/>
    </row>
    <row r="47" spans="1:8" ht="12.75">
      <c r="A47" s="18" t="s">
        <v>21</v>
      </c>
      <c r="B47" s="240">
        <v>950</v>
      </c>
      <c r="C47" s="19" t="s">
        <v>9</v>
      </c>
      <c r="D47" s="19" t="s">
        <v>22</v>
      </c>
      <c r="E47" s="19"/>
      <c r="F47" s="278"/>
      <c r="G47" s="174">
        <f>G48</f>
        <v>100</v>
      </c>
      <c r="H47" s="216"/>
    </row>
    <row r="48" spans="1:8" ht="25.5">
      <c r="A48" s="21" t="s">
        <v>145</v>
      </c>
      <c r="B48" s="241">
        <v>950</v>
      </c>
      <c r="C48" s="22" t="s">
        <v>9</v>
      </c>
      <c r="D48" s="22" t="s">
        <v>22</v>
      </c>
      <c r="E48" s="27" t="s">
        <v>180</v>
      </c>
      <c r="F48" s="279"/>
      <c r="G48" s="119">
        <f>G49</f>
        <v>100</v>
      </c>
      <c r="H48" s="216"/>
    </row>
    <row r="49" spans="1:8" ht="25.5">
      <c r="A49" s="21" t="s">
        <v>135</v>
      </c>
      <c r="B49" s="241">
        <v>950</v>
      </c>
      <c r="C49" s="22" t="s">
        <v>9</v>
      </c>
      <c r="D49" s="22" t="s">
        <v>22</v>
      </c>
      <c r="E49" s="27" t="s">
        <v>211</v>
      </c>
      <c r="F49" s="279"/>
      <c r="G49" s="119">
        <f>G50</f>
        <v>100</v>
      </c>
      <c r="H49" s="216"/>
    </row>
    <row r="50" spans="1:8" ht="12.75">
      <c r="A50" s="21" t="s">
        <v>132</v>
      </c>
      <c r="B50" s="241">
        <v>950</v>
      </c>
      <c r="C50" s="22" t="s">
        <v>9</v>
      </c>
      <c r="D50" s="22" t="s">
        <v>22</v>
      </c>
      <c r="E50" s="27" t="s">
        <v>211</v>
      </c>
      <c r="F50" s="279" t="s">
        <v>76</v>
      </c>
      <c r="G50" s="119">
        <f>G51</f>
        <v>100</v>
      </c>
      <c r="H50" s="216"/>
    </row>
    <row r="51" spans="1:8" ht="12.75">
      <c r="A51" s="21" t="s">
        <v>113</v>
      </c>
      <c r="B51" s="241">
        <v>950</v>
      </c>
      <c r="C51" s="22" t="s">
        <v>9</v>
      </c>
      <c r="D51" s="22" t="s">
        <v>22</v>
      </c>
      <c r="E51" s="27" t="s">
        <v>211</v>
      </c>
      <c r="F51" s="279" t="s">
        <v>112</v>
      </c>
      <c r="G51" s="176">
        <v>100</v>
      </c>
      <c r="H51" s="216"/>
    </row>
    <row r="52" spans="1:8" ht="13.5" customHeight="1">
      <c r="A52" s="18" t="s">
        <v>23</v>
      </c>
      <c r="B52" s="240">
        <v>950</v>
      </c>
      <c r="C52" s="19" t="s">
        <v>9</v>
      </c>
      <c r="D52" s="19" t="s">
        <v>24</v>
      </c>
      <c r="E52" s="19"/>
      <c r="F52" s="278"/>
      <c r="G52" s="174">
        <f>G53</f>
        <v>217</v>
      </c>
      <c r="H52" s="216"/>
    </row>
    <row r="53" spans="1:8" ht="25.5">
      <c r="A53" s="21" t="s">
        <v>145</v>
      </c>
      <c r="B53" s="241">
        <v>950</v>
      </c>
      <c r="C53" s="22" t="s">
        <v>9</v>
      </c>
      <c r="D53" s="22" t="s">
        <v>24</v>
      </c>
      <c r="E53" s="27" t="s">
        <v>180</v>
      </c>
      <c r="F53" s="279"/>
      <c r="G53" s="119">
        <f>G54</f>
        <v>217</v>
      </c>
      <c r="H53" s="216"/>
    </row>
    <row r="54" spans="1:8" ht="12.75">
      <c r="A54" s="21" t="s">
        <v>25</v>
      </c>
      <c r="B54" s="241">
        <v>950</v>
      </c>
      <c r="C54" s="22" t="s">
        <v>9</v>
      </c>
      <c r="D54" s="22" t="s">
        <v>24</v>
      </c>
      <c r="E54" s="27" t="s">
        <v>210</v>
      </c>
      <c r="F54" s="279"/>
      <c r="G54" s="176">
        <f>G57+G55</f>
        <v>217</v>
      </c>
      <c r="H54" s="216"/>
    </row>
    <row r="55" spans="1:8" ht="30" customHeight="1">
      <c r="A55" s="147" t="s">
        <v>131</v>
      </c>
      <c r="B55" s="241">
        <v>950</v>
      </c>
      <c r="C55" s="133" t="s">
        <v>9</v>
      </c>
      <c r="D55" s="22" t="s">
        <v>24</v>
      </c>
      <c r="E55" s="27" t="s">
        <v>210</v>
      </c>
      <c r="F55" s="279" t="s">
        <v>130</v>
      </c>
      <c r="G55" s="119">
        <f>G56</f>
        <v>211.9</v>
      </c>
      <c r="H55" s="216"/>
    </row>
    <row r="56" spans="1:8" ht="38.25">
      <c r="A56" s="105" t="s">
        <v>123</v>
      </c>
      <c r="B56" s="241">
        <v>950</v>
      </c>
      <c r="C56" s="133" t="s">
        <v>9</v>
      </c>
      <c r="D56" s="22" t="s">
        <v>24</v>
      </c>
      <c r="E56" s="27" t="s">
        <v>210</v>
      </c>
      <c r="F56" s="279" t="s">
        <v>125</v>
      </c>
      <c r="G56" s="176">
        <v>211.9</v>
      </c>
      <c r="H56" s="216"/>
    </row>
    <row r="57" spans="1:8" ht="12.75">
      <c r="A57" s="21" t="s">
        <v>132</v>
      </c>
      <c r="B57" s="241">
        <v>950</v>
      </c>
      <c r="C57" s="22" t="s">
        <v>9</v>
      </c>
      <c r="D57" s="22" t="s">
        <v>24</v>
      </c>
      <c r="E57" s="27" t="s">
        <v>210</v>
      </c>
      <c r="F57" s="279" t="s">
        <v>76</v>
      </c>
      <c r="G57" s="176">
        <f>G58</f>
        <v>5.1</v>
      </c>
      <c r="H57" s="216"/>
    </row>
    <row r="58" spans="1:8" ht="12.75">
      <c r="A58" s="30" t="s">
        <v>111</v>
      </c>
      <c r="B58" s="241">
        <v>950</v>
      </c>
      <c r="C58" s="22" t="s">
        <v>9</v>
      </c>
      <c r="D58" s="22" t="s">
        <v>24</v>
      </c>
      <c r="E58" s="27" t="s">
        <v>210</v>
      </c>
      <c r="F58" s="279" t="s">
        <v>124</v>
      </c>
      <c r="G58" s="176">
        <v>5.1</v>
      </c>
      <c r="H58" s="216"/>
    </row>
    <row r="59" spans="1:8" ht="15.75" customHeight="1">
      <c r="A59" s="15" t="s">
        <v>26</v>
      </c>
      <c r="B59" s="237">
        <v>950</v>
      </c>
      <c r="C59" s="16" t="s">
        <v>11</v>
      </c>
      <c r="D59" s="16"/>
      <c r="E59" s="16"/>
      <c r="F59" s="277"/>
      <c r="G59" s="175">
        <f>G60</f>
        <v>297</v>
      </c>
      <c r="H59" s="216"/>
    </row>
    <row r="60" spans="1:8" ht="20.25" customHeight="1">
      <c r="A60" s="40" t="s">
        <v>27</v>
      </c>
      <c r="B60" s="317">
        <v>950</v>
      </c>
      <c r="C60" s="27" t="s">
        <v>11</v>
      </c>
      <c r="D60" s="27" t="s">
        <v>14</v>
      </c>
      <c r="E60" s="27"/>
      <c r="F60" s="280"/>
      <c r="G60" s="176">
        <f>G61</f>
        <v>297</v>
      </c>
      <c r="H60" s="216"/>
    </row>
    <row r="61" spans="1:8" ht="25.5">
      <c r="A61" s="21" t="s">
        <v>145</v>
      </c>
      <c r="B61" s="317">
        <v>950</v>
      </c>
      <c r="C61" s="27" t="s">
        <v>11</v>
      </c>
      <c r="D61" s="27" t="s">
        <v>14</v>
      </c>
      <c r="E61" s="27" t="s">
        <v>180</v>
      </c>
      <c r="F61" s="280"/>
      <c r="G61" s="176">
        <f>G65+G62</f>
        <v>297</v>
      </c>
      <c r="H61" s="216"/>
    </row>
    <row r="62" spans="1:8" ht="51">
      <c r="A62" s="40" t="s">
        <v>268</v>
      </c>
      <c r="B62" s="317">
        <v>950</v>
      </c>
      <c r="C62" s="27" t="s">
        <v>11</v>
      </c>
      <c r="D62" s="27" t="s">
        <v>14</v>
      </c>
      <c r="E62" s="148" t="s">
        <v>269</v>
      </c>
      <c r="F62" s="280"/>
      <c r="G62" s="176">
        <f>G63</f>
        <v>30</v>
      </c>
      <c r="H62" s="216"/>
    </row>
    <row r="63" spans="1:8" ht="63.75">
      <c r="A63" s="105" t="s">
        <v>128</v>
      </c>
      <c r="B63" s="317">
        <v>950</v>
      </c>
      <c r="C63" s="22" t="s">
        <v>11</v>
      </c>
      <c r="D63" s="22" t="s">
        <v>14</v>
      </c>
      <c r="E63" s="148" t="s">
        <v>269</v>
      </c>
      <c r="F63" s="279" t="s">
        <v>127</v>
      </c>
      <c r="G63" s="176">
        <f>G64</f>
        <v>30</v>
      </c>
      <c r="H63" s="216"/>
    </row>
    <row r="64" spans="1:8" ht="25.5">
      <c r="A64" s="105" t="s">
        <v>129</v>
      </c>
      <c r="B64" s="317">
        <v>950</v>
      </c>
      <c r="C64" s="22" t="s">
        <v>11</v>
      </c>
      <c r="D64" s="22" t="s">
        <v>14</v>
      </c>
      <c r="E64" s="148" t="s">
        <v>269</v>
      </c>
      <c r="F64" s="279" t="s">
        <v>122</v>
      </c>
      <c r="G64" s="176">
        <v>30</v>
      </c>
      <c r="H64" s="216"/>
    </row>
    <row r="65" spans="1:9" ht="38.25">
      <c r="A65" s="40" t="s">
        <v>146</v>
      </c>
      <c r="B65" s="317">
        <v>950</v>
      </c>
      <c r="C65" s="27" t="s">
        <v>11</v>
      </c>
      <c r="D65" s="27" t="s">
        <v>14</v>
      </c>
      <c r="E65" s="27" t="s">
        <v>209</v>
      </c>
      <c r="F65" s="280"/>
      <c r="G65" s="176">
        <f>G66</f>
        <v>267</v>
      </c>
      <c r="H65" s="216"/>
      <c r="I65" s="79"/>
    </row>
    <row r="66" spans="1:9" ht="63.75">
      <c r="A66" s="98" t="s">
        <v>128</v>
      </c>
      <c r="B66" s="317">
        <v>950</v>
      </c>
      <c r="C66" s="134" t="s">
        <v>11</v>
      </c>
      <c r="D66" s="27" t="s">
        <v>14</v>
      </c>
      <c r="E66" s="27" t="s">
        <v>209</v>
      </c>
      <c r="F66" s="280" t="s">
        <v>127</v>
      </c>
      <c r="G66" s="176">
        <f>G67</f>
        <v>267</v>
      </c>
      <c r="H66" s="216"/>
      <c r="I66" s="79"/>
    </row>
    <row r="67" spans="1:9" ht="25.5">
      <c r="A67" s="98" t="s">
        <v>129</v>
      </c>
      <c r="B67" s="317">
        <v>950</v>
      </c>
      <c r="C67" s="134" t="s">
        <v>11</v>
      </c>
      <c r="D67" s="27" t="s">
        <v>14</v>
      </c>
      <c r="E67" s="27" t="s">
        <v>209</v>
      </c>
      <c r="F67" s="280" t="s">
        <v>122</v>
      </c>
      <c r="G67" s="176">
        <v>267</v>
      </c>
      <c r="H67" s="216"/>
      <c r="I67" s="79"/>
    </row>
    <row r="68" spans="1:9" ht="25.5">
      <c r="A68" s="15" t="s">
        <v>29</v>
      </c>
      <c r="B68" s="318">
        <v>950</v>
      </c>
      <c r="C68" s="16" t="s">
        <v>14</v>
      </c>
      <c r="D68" s="16"/>
      <c r="E68" s="16"/>
      <c r="F68" s="277"/>
      <c r="G68" s="175">
        <f aca="true" t="shared" si="0" ref="G68:G73">G69</f>
        <v>330.1</v>
      </c>
      <c r="H68" s="216"/>
      <c r="I68" s="79"/>
    </row>
    <row r="69" spans="1:8" ht="25.5">
      <c r="A69" s="18" t="s">
        <v>30</v>
      </c>
      <c r="B69" s="319">
        <v>950</v>
      </c>
      <c r="C69" s="19" t="s">
        <v>14</v>
      </c>
      <c r="D69" s="19" t="s">
        <v>31</v>
      </c>
      <c r="E69" s="19"/>
      <c r="F69" s="278"/>
      <c r="G69" s="174">
        <f>G70</f>
        <v>330.1</v>
      </c>
      <c r="H69" s="216"/>
    </row>
    <row r="70" spans="1:8" ht="63.75">
      <c r="A70" s="198" t="s">
        <v>243</v>
      </c>
      <c r="B70" s="323">
        <v>950</v>
      </c>
      <c r="C70" s="324" t="s">
        <v>14</v>
      </c>
      <c r="D70" s="325" t="s">
        <v>31</v>
      </c>
      <c r="E70" s="325" t="s">
        <v>156</v>
      </c>
      <c r="F70" s="289"/>
      <c r="G70" s="326">
        <f>G71</f>
        <v>330.1</v>
      </c>
      <c r="H70" s="216"/>
    </row>
    <row r="71" spans="1:8" ht="38.25">
      <c r="A71" s="198" t="s">
        <v>157</v>
      </c>
      <c r="B71" s="323">
        <v>950</v>
      </c>
      <c r="C71" s="324" t="s">
        <v>14</v>
      </c>
      <c r="D71" s="325" t="s">
        <v>31</v>
      </c>
      <c r="E71" s="271" t="s">
        <v>159</v>
      </c>
      <c r="F71" s="289"/>
      <c r="G71" s="326">
        <f>G72</f>
        <v>330.1</v>
      </c>
      <c r="H71" s="216"/>
    </row>
    <row r="72" spans="1:8" ht="38.25">
      <c r="A72" s="198" t="s">
        <v>158</v>
      </c>
      <c r="B72" s="323">
        <v>950</v>
      </c>
      <c r="C72" s="324" t="s">
        <v>14</v>
      </c>
      <c r="D72" s="325" t="s">
        <v>31</v>
      </c>
      <c r="E72" s="271" t="s">
        <v>160</v>
      </c>
      <c r="F72" s="289"/>
      <c r="G72" s="326">
        <f t="shared" si="0"/>
        <v>330.1</v>
      </c>
      <c r="H72" s="216"/>
    </row>
    <row r="73" spans="1:8" s="39" customFormat="1" ht="25.5">
      <c r="A73" s="93" t="s">
        <v>131</v>
      </c>
      <c r="B73" s="323">
        <v>950</v>
      </c>
      <c r="C73" s="324" t="s">
        <v>14</v>
      </c>
      <c r="D73" s="325" t="s">
        <v>31</v>
      </c>
      <c r="E73" s="271" t="s">
        <v>160</v>
      </c>
      <c r="F73" s="289" t="s">
        <v>130</v>
      </c>
      <c r="G73" s="326">
        <f t="shared" si="0"/>
        <v>330.1</v>
      </c>
      <c r="H73" s="216"/>
    </row>
    <row r="74" spans="1:8" ht="38.25">
      <c r="A74" s="98" t="s">
        <v>123</v>
      </c>
      <c r="B74" s="323">
        <v>950</v>
      </c>
      <c r="C74" s="324" t="s">
        <v>14</v>
      </c>
      <c r="D74" s="325" t="s">
        <v>31</v>
      </c>
      <c r="E74" s="271" t="s">
        <v>160</v>
      </c>
      <c r="F74" s="289" t="s">
        <v>125</v>
      </c>
      <c r="G74" s="326">
        <v>330.1</v>
      </c>
      <c r="H74" s="216"/>
    </row>
    <row r="75" spans="1:8" ht="12.75">
      <c r="A75" s="38" t="s">
        <v>32</v>
      </c>
      <c r="B75" s="250" t="s">
        <v>126</v>
      </c>
      <c r="C75" s="16" t="s">
        <v>16</v>
      </c>
      <c r="D75" s="16"/>
      <c r="E75" s="16"/>
      <c r="F75" s="277"/>
      <c r="G75" s="175">
        <f>G76</f>
        <v>30</v>
      </c>
      <c r="H75" s="216"/>
    </row>
    <row r="76" spans="1:8" s="39" customFormat="1" ht="25.5">
      <c r="A76" s="33" t="s">
        <v>38</v>
      </c>
      <c r="B76" s="251" t="s">
        <v>126</v>
      </c>
      <c r="C76" s="19" t="s">
        <v>16</v>
      </c>
      <c r="D76" s="19" t="s">
        <v>39</v>
      </c>
      <c r="E76" s="19"/>
      <c r="F76" s="278"/>
      <c r="G76" s="174">
        <f>G77</f>
        <v>30</v>
      </c>
      <c r="H76" s="216"/>
    </row>
    <row r="77" spans="1:8" s="39" customFormat="1" ht="27.75" customHeight="1">
      <c r="A77" s="21" t="s">
        <v>145</v>
      </c>
      <c r="B77" s="252">
        <v>950</v>
      </c>
      <c r="C77" s="35" t="s">
        <v>16</v>
      </c>
      <c r="D77" s="35" t="s">
        <v>39</v>
      </c>
      <c r="E77" s="27" t="s">
        <v>180</v>
      </c>
      <c r="F77" s="27"/>
      <c r="G77" s="92">
        <f>G78</f>
        <v>30</v>
      </c>
      <c r="H77" s="216"/>
    </row>
    <row r="78" spans="1:8" s="39" customFormat="1" ht="25.5">
      <c r="A78" s="198" t="s">
        <v>232</v>
      </c>
      <c r="B78" s="252">
        <v>950</v>
      </c>
      <c r="C78" s="35" t="s">
        <v>16</v>
      </c>
      <c r="D78" s="35" t="s">
        <v>39</v>
      </c>
      <c r="E78" s="148" t="s">
        <v>231</v>
      </c>
      <c r="F78" s="27"/>
      <c r="G78" s="92">
        <f>G79</f>
        <v>30</v>
      </c>
      <c r="H78" s="216"/>
    </row>
    <row r="79" spans="1:8" ht="25.5">
      <c r="A79" s="93" t="s">
        <v>131</v>
      </c>
      <c r="B79" s="252">
        <v>950</v>
      </c>
      <c r="C79" s="35" t="s">
        <v>16</v>
      </c>
      <c r="D79" s="35" t="s">
        <v>39</v>
      </c>
      <c r="E79" s="148" t="s">
        <v>231</v>
      </c>
      <c r="F79" s="27" t="s">
        <v>130</v>
      </c>
      <c r="G79" s="92">
        <f>G80</f>
        <v>30</v>
      </c>
      <c r="H79" s="215"/>
    </row>
    <row r="80" spans="1:8" ht="18.75" customHeight="1">
      <c r="A80" s="98" t="s">
        <v>123</v>
      </c>
      <c r="B80" s="252">
        <v>950</v>
      </c>
      <c r="C80" s="35" t="s">
        <v>16</v>
      </c>
      <c r="D80" s="35" t="s">
        <v>39</v>
      </c>
      <c r="E80" s="148" t="s">
        <v>231</v>
      </c>
      <c r="F80" s="27" t="s">
        <v>125</v>
      </c>
      <c r="G80" s="103">
        <v>30</v>
      </c>
      <c r="H80" s="215"/>
    </row>
    <row r="81" spans="1:8" ht="24" customHeight="1">
      <c r="A81" s="331" t="s">
        <v>40</v>
      </c>
      <c r="B81" s="318">
        <v>950</v>
      </c>
      <c r="C81" s="327" t="s">
        <v>41</v>
      </c>
      <c r="D81" s="327"/>
      <c r="E81" s="327"/>
      <c r="F81" s="328"/>
      <c r="G81" s="329">
        <f>G82+G88</f>
        <v>12149.49</v>
      </c>
      <c r="H81" s="215"/>
    </row>
    <row r="82" spans="1:8" ht="21.75" customHeight="1">
      <c r="A82" s="320" t="s">
        <v>228</v>
      </c>
      <c r="B82" s="330">
        <v>950</v>
      </c>
      <c r="C82" s="321" t="s">
        <v>41</v>
      </c>
      <c r="D82" s="321" t="s">
        <v>11</v>
      </c>
      <c r="E82" s="321"/>
      <c r="F82" s="321"/>
      <c r="G82" s="322">
        <f>G83</f>
        <v>90</v>
      </c>
      <c r="H82" s="215"/>
    </row>
    <row r="83" spans="1:8" ht="24" customHeight="1">
      <c r="A83" s="21" t="s">
        <v>145</v>
      </c>
      <c r="B83" s="264">
        <v>950</v>
      </c>
      <c r="C83" s="27" t="s">
        <v>41</v>
      </c>
      <c r="D83" s="27" t="s">
        <v>11</v>
      </c>
      <c r="E83" s="27" t="s">
        <v>180</v>
      </c>
      <c r="F83" s="27"/>
      <c r="G83" s="41">
        <f>G84</f>
        <v>90</v>
      </c>
      <c r="H83" s="215"/>
    </row>
    <row r="84" spans="1:8" ht="24" customHeight="1">
      <c r="A84" s="21" t="s">
        <v>239</v>
      </c>
      <c r="B84" s="264">
        <v>950</v>
      </c>
      <c r="C84" s="27" t="s">
        <v>41</v>
      </c>
      <c r="D84" s="27" t="s">
        <v>11</v>
      </c>
      <c r="E84" s="27" t="s">
        <v>240</v>
      </c>
      <c r="F84" s="27"/>
      <c r="G84" s="41">
        <f>G85</f>
        <v>90</v>
      </c>
      <c r="H84" s="215"/>
    </row>
    <row r="85" spans="1:8" ht="24" customHeight="1">
      <c r="A85" s="21" t="s">
        <v>229</v>
      </c>
      <c r="B85" s="264">
        <v>950</v>
      </c>
      <c r="C85" s="27" t="s">
        <v>41</v>
      </c>
      <c r="D85" s="27" t="s">
        <v>11</v>
      </c>
      <c r="E85" s="27" t="s">
        <v>230</v>
      </c>
      <c r="F85" s="27"/>
      <c r="G85" s="41">
        <f>G86</f>
        <v>90</v>
      </c>
      <c r="H85" s="215"/>
    </row>
    <row r="86" spans="1:8" ht="24" customHeight="1">
      <c r="A86" s="93" t="s">
        <v>131</v>
      </c>
      <c r="B86" s="264">
        <v>950</v>
      </c>
      <c r="C86" s="27" t="s">
        <v>41</v>
      </c>
      <c r="D86" s="27" t="s">
        <v>11</v>
      </c>
      <c r="E86" s="27" t="s">
        <v>230</v>
      </c>
      <c r="F86" s="27" t="s">
        <v>130</v>
      </c>
      <c r="G86" s="41">
        <f>G87</f>
        <v>90</v>
      </c>
      <c r="H86" s="215"/>
    </row>
    <row r="87" spans="1:8" ht="24" customHeight="1">
      <c r="A87" s="98" t="s">
        <v>123</v>
      </c>
      <c r="B87" s="264">
        <v>950</v>
      </c>
      <c r="C87" s="27" t="s">
        <v>41</v>
      </c>
      <c r="D87" s="27" t="s">
        <v>11</v>
      </c>
      <c r="E87" s="27" t="s">
        <v>230</v>
      </c>
      <c r="F87" s="27" t="s">
        <v>125</v>
      </c>
      <c r="G87" s="41">
        <v>90</v>
      </c>
      <c r="H87" s="215"/>
    </row>
    <row r="88" spans="1:8" ht="19.5" customHeight="1">
      <c r="A88" s="18" t="s">
        <v>42</v>
      </c>
      <c r="B88" s="240">
        <v>950</v>
      </c>
      <c r="C88" s="19" t="s">
        <v>41</v>
      </c>
      <c r="D88" s="19" t="s">
        <v>14</v>
      </c>
      <c r="E88" s="19"/>
      <c r="F88" s="278"/>
      <c r="G88" s="171">
        <f>G89+G117</f>
        <v>12059.49</v>
      </c>
      <c r="H88" s="215"/>
    </row>
    <row r="89" spans="1:8" ht="42.75" customHeight="1">
      <c r="A89" s="112" t="s">
        <v>244</v>
      </c>
      <c r="B89" s="263">
        <v>950</v>
      </c>
      <c r="C89" s="113" t="s">
        <v>41</v>
      </c>
      <c r="D89" s="113" t="s">
        <v>14</v>
      </c>
      <c r="E89" s="113" t="s">
        <v>177</v>
      </c>
      <c r="F89" s="283"/>
      <c r="G89" s="273">
        <f>G90+G101+G106</f>
        <v>9694.49</v>
      </c>
      <c r="H89" s="215"/>
    </row>
    <row r="90" spans="1:8" ht="38.25">
      <c r="A90" s="131" t="s">
        <v>254</v>
      </c>
      <c r="B90" s="253">
        <v>950</v>
      </c>
      <c r="C90" s="134" t="s">
        <v>41</v>
      </c>
      <c r="D90" s="27" t="s">
        <v>14</v>
      </c>
      <c r="E90" s="148" t="s">
        <v>163</v>
      </c>
      <c r="F90" s="280"/>
      <c r="G90" s="178">
        <f>G92+G97</f>
        <v>2082.5</v>
      </c>
      <c r="H90" s="215"/>
    </row>
    <row r="91" spans="1:8" ht="25.5">
      <c r="A91" s="219" t="s">
        <v>161</v>
      </c>
      <c r="B91" s="253">
        <v>950</v>
      </c>
      <c r="C91" s="134" t="s">
        <v>41</v>
      </c>
      <c r="D91" s="27" t="s">
        <v>14</v>
      </c>
      <c r="E91" s="148" t="s">
        <v>164</v>
      </c>
      <c r="F91" s="280"/>
      <c r="G91" s="178">
        <f>G94</f>
        <v>1482.5</v>
      </c>
      <c r="H91" s="215"/>
    </row>
    <row r="92" spans="1:8" ht="12.75" hidden="1">
      <c r="A92" s="219" t="s">
        <v>162</v>
      </c>
      <c r="B92" s="253">
        <v>950</v>
      </c>
      <c r="C92" s="134" t="s">
        <v>41</v>
      </c>
      <c r="D92" s="27" t="s">
        <v>14</v>
      </c>
      <c r="E92" s="148" t="s">
        <v>165</v>
      </c>
      <c r="F92" s="280"/>
      <c r="G92" s="178">
        <f>G93</f>
        <v>1482.5</v>
      </c>
      <c r="H92" s="215"/>
    </row>
    <row r="93" spans="1:8" ht="25.5" hidden="1">
      <c r="A93" s="124" t="s">
        <v>131</v>
      </c>
      <c r="B93" s="253">
        <v>950</v>
      </c>
      <c r="C93" s="134" t="s">
        <v>41</v>
      </c>
      <c r="D93" s="27" t="s">
        <v>14</v>
      </c>
      <c r="E93" s="148" t="s">
        <v>166</v>
      </c>
      <c r="F93" s="284" t="s">
        <v>130</v>
      </c>
      <c r="G93" s="178">
        <f>G96</f>
        <v>1482.5</v>
      </c>
      <c r="H93" s="215"/>
    </row>
    <row r="94" spans="1:8" ht="12.75">
      <c r="A94" s="124" t="s">
        <v>162</v>
      </c>
      <c r="B94" s="253">
        <v>950</v>
      </c>
      <c r="C94" s="134" t="s">
        <v>41</v>
      </c>
      <c r="D94" s="27" t="s">
        <v>14</v>
      </c>
      <c r="E94" s="148" t="s">
        <v>165</v>
      </c>
      <c r="F94" s="284"/>
      <c r="G94" s="178">
        <f>G95</f>
        <v>1482.5</v>
      </c>
      <c r="H94" s="215"/>
    </row>
    <row r="95" spans="1:8" ht="25.5">
      <c r="A95" s="124" t="s">
        <v>131</v>
      </c>
      <c r="B95" s="268">
        <v>950</v>
      </c>
      <c r="C95" s="134" t="s">
        <v>41</v>
      </c>
      <c r="D95" s="27" t="s">
        <v>14</v>
      </c>
      <c r="E95" s="148" t="s">
        <v>216</v>
      </c>
      <c r="F95" s="284" t="s">
        <v>130</v>
      </c>
      <c r="G95" s="178">
        <f>G96</f>
        <v>1482.5</v>
      </c>
      <c r="H95" s="215"/>
    </row>
    <row r="96" spans="1:8" ht="38.25">
      <c r="A96" s="220" t="s">
        <v>123</v>
      </c>
      <c r="B96" s="268">
        <v>950</v>
      </c>
      <c r="C96" s="134" t="s">
        <v>41</v>
      </c>
      <c r="D96" s="27" t="s">
        <v>14</v>
      </c>
      <c r="E96" s="148" t="s">
        <v>165</v>
      </c>
      <c r="F96" s="297" t="s">
        <v>125</v>
      </c>
      <c r="G96" s="178">
        <v>1482.5</v>
      </c>
      <c r="H96" s="215"/>
    </row>
    <row r="97" spans="1:8" ht="38.25">
      <c r="A97" s="368" t="s">
        <v>312</v>
      </c>
      <c r="B97" s="408">
        <v>950</v>
      </c>
      <c r="C97" s="420" t="s">
        <v>41</v>
      </c>
      <c r="D97" s="420" t="s">
        <v>14</v>
      </c>
      <c r="E97" s="433" t="s">
        <v>316</v>
      </c>
      <c r="F97" s="429"/>
      <c r="G97" s="178">
        <f>G98</f>
        <v>600</v>
      </c>
      <c r="H97" s="215"/>
    </row>
    <row r="98" spans="1:8" ht="63.75">
      <c r="A98" s="368" t="s">
        <v>318</v>
      </c>
      <c r="B98" s="408">
        <v>950</v>
      </c>
      <c r="C98" s="420" t="s">
        <v>41</v>
      </c>
      <c r="D98" s="420" t="s">
        <v>14</v>
      </c>
      <c r="E98" s="420" t="s">
        <v>313</v>
      </c>
      <c r="F98" s="429"/>
      <c r="G98" s="178">
        <f>G99</f>
        <v>600</v>
      </c>
      <c r="H98" s="215"/>
    </row>
    <row r="99" spans="1:8" ht="25.5">
      <c r="A99" s="147" t="s">
        <v>131</v>
      </c>
      <c r="B99" s="408">
        <v>950</v>
      </c>
      <c r="C99" s="420" t="s">
        <v>41</v>
      </c>
      <c r="D99" s="420" t="s">
        <v>14</v>
      </c>
      <c r="E99" s="420" t="s">
        <v>313</v>
      </c>
      <c r="F99" s="432">
        <v>200</v>
      </c>
      <c r="G99" s="178">
        <f>G100</f>
        <v>600</v>
      </c>
      <c r="H99" s="215"/>
    </row>
    <row r="100" spans="1:8" ht="38.25">
      <c r="A100" s="147" t="s">
        <v>123</v>
      </c>
      <c r="B100" s="408">
        <v>950</v>
      </c>
      <c r="C100" s="420" t="s">
        <v>41</v>
      </c>
      <c r="D100" s="420" t="s">
        <v>14</v>
      </c>
      <c r="E100" s="420" t="s">
        <v>313</v>
      </c>
      <c r="F100" s="432">
        <v>240</v>
      </c>
      <c r="G100" s="178">
        <v>600</v>
      </c>
      <c r="H100" s="215"/>
    </row>
    <row r="101" spans="1:8" ht="38.25">
      <c r="A101" s="131" t="s">
        <v>245</v>
      </c>
      <c r="B101" s="268">
        <v>950</v>
      </c>
      <c r="C101" s="134" t="s">
        <v>41</v>
      </c>
      <c r="D101" s="27" t="s">
        <v>14</v>
      </c>
      <c r="E101" s="148" t="s">
        <v>169</v>
      </c>
      <c r="F101" s="284"/>
      <c r="G101" s="178">
        <f>G103</f>
        <v>581</v>
      </c>
      <c r="H101" s="215"/>
    </row>
    <row r="102" spans="1:8" ht="38.25">
      <c r="A102" s="220" t="s">
        <v>167</v>
      </c>
      <c r="B102" s="268">
        <v>950</v>
      </c>
      <c r="C102" s="134" t="s">
        <v>41</v>
      </c>
      <c r="D102" s="27" t="s">
        <v>14</v>
      </c>
      <c r="E102" s="148" t="s">
        <v>170</v>
      </c>
      <c r="F102" s="284"/>
      <c r="G102" s="178">
        <f>G103</f>
        <v>581</v>
      </c>
      <c r="H102" s="215"/>
    </row>
    <row r="103" spans="1:8" ht="12.75">
      <c r="A103" s="220" t="s">
        <v>168</v>
      </c>
      <c r="B103" s="253">
        <v>950</v>
      </c>
      <c r="C103" s="134" t="s">
        <v>41</v>
      </c>
      <c r="D103" s="27" t="s">
        <v>14</v>
      </c>
      <c r="E103" s="148" t="s">
        <v>171</v>
      </c>
      <c r="F103" s="284"/>
      <c r="G103" s="178">
        <f>G104</f>
        <v>581</v>
      </c>
      <c r="H103" s="215"/>
    </row>
    <row r="104" spans="1:8" ht="25.5">
      <c r="A104" s="124" t="s">
        <v>131</v>
      </c>
      <c r="B104" s="253">
        <v>950</v>
      </c>
      <c r="C104" s="134" t="s">
        <v>41</v>
      </c>
      <c r="D104" s="27" t="s">
        <v>14</v>
      </c>
      <c r="E104" s="148" t="s">
        <v>171</v>
      </c>
      <c r="F104" s="284" t="s">
        <v>137</v>
      </c>
      <c r="G104" s="178">
        <f>G105</f>
        <v>581</v>
      </c>
      <c r="H104" s="215"/>
    </row>
    <row r="105" spans="1:8" ht="38.25">
      <c r="A105" s="123" t="s">
        <v>123</v>
      </c>
      <c r="B105" s="253">
        <v>950</v>
      </c>
      <c r="C105" s="134" t="s">
        <v>41</v>
      </c>
      <c r="D105" s="27" t="s">
        <v>14</v>
      </c>
      <c r="E105" s="148" t="s">
        <v>171</v>
      </c>
      <c r="F105" s="284" t="s">
        <v>125</v>
      </c>
      <c r="G105" s="178">
        <v>581</v>
      </c>
      <c r="H105" s="215"/>
    </row>
    <row r="106" spans="1:8" ht="38.25">
      <c r="A106" s="131" t="s">
        <v>255</v>
      </c>
      <c r="B106" s="253">
        <v>950</v>
      </c>
      <c r="C106" s="134" t="s">
        <v>41</v>
      </c>
      <c r="D106" s="27" t="s">
        <v>14</v>
      </c>
      <c r="E106" s="148" t="s">
        <v>174</v>
      </c>
      <c r="F106" s="284"/>
      <c r="G106" s="178">
        <f>G107</f>
        <v>7030.99</v>
      </c>
      <c r="H106" s="215"/>
    </row>
    <row r="107" spans="1:8" ht="25.5">
      <c r="A107" s="220" t="s">
        <v>172</v>
      </c>
      <c r="B107" s="253">
        <v>950</v>
      </c>
      <c r="C107" s="134" t="s">
        <v>41</v>
      </c>
      <c r="D107" s="27" t="s">
        <v>14</v>
      </c>
      <c r="E107" s="148" t="s">
        <v>175</v>
      </c>
      <c r="F107" s="284"/>
      <c r="G107" s="178">
        <f>G108+G111+G114</f>
        <v>7030.99</v>
      </c>
      <c r="H107" s="215"/>
    </row>
    <row r="108" spans="1:8" ht="12.75">
      <c r="A108" s="220" t="s">
        <v>173</v>
      </c>
      <c r="B108" s="253">
        <v>950</v>
      </c>
      <c r="C108" s="134" t="s">
        <v>41</v>
      </c>
      <c r="D108" s="27" t="s">
        <v>14</v>
      </c>
      <c r="E108" s="148" t="s">
        <v>176</v>
      </c>
      <c r="F108" s="284"/>
      <c r="G108" s="178">
        <f>G109</f>
        <v>2530.4</v>
      </c>
      <c r="H108" s="215"/>
    </row>
    <row r="109" spans="1:8" ht="25.5">
      <c r="A109" s="124" t="s">
        <v>131</v>
      </c>
      <c r="B109" s="408">
        <v>950</v>
      </c>
      <c r="C109" s="409" t="s">
        <v>41</v>
      </c>
      <c r="D109" s="410" t="s">
        <v>14</v>
      </c>
      <c r="E109" s="411" t="s">
        <v>176</v>
      </c>
      <c r="F109" s="412" t="s">
        <v>130</v>
      </c>
      <c r="G109" s="178">
        <f>G110</f>
        <v>2530.4</v>
      </c>
      <c r="H109" s="215"/>
    </row>
    <row r="110" spans="1:8" ht="38.25">
      <c r="A110" s="434" t="s">
        <v>123</v>
      </c>
      <c r="B110" s="413">
        <v>950</v>
      </c>
      <c r="C110" s="435" t="s">
        <v>41</v>
      </c>
      <c r="D110" s="436" t="s">
        <v>14</v>
      </c>
      <c r="E110" s="414" t="s">
        <v>176</v>
      </c>
      <c r="F110" s="437" t="s">
        <v>125</v>
      </c>
      <c r="G110" s="178">
        <v>2530.4</v>
      </c>
      <c r="H110" s="215"/>
    </row>
    <row r="111" spans="1:8" ht="38.25">
      <c r="A111" s="105" t="s">
        <v>314</v>
      </c>
      <c r="B111" s="413">
        <v>950</v>
      </c>
      <c r="C111" s="438" t="s">
        <v>41</v>
      </c>
      <c r="D111" s="438" t="s">
        <v>14</v>
      </c>
      <c r="E111" s="411" t="s">
        <v>315</v>
      </c>
      <c r="F111" s="147"/>
      <c r="G111" s="417">
        <f>G112</f>
        <v>3830</v>
      </c>
      <c r="H111" s="215"/>
    </row>
    <row r="112" spans="1:8" ht="25.5">
      <c r="A112" s="147" t="s">
        <v>131</v>
      </c>
      <c r="B112" s="413">
        <v>950</v>
      </c>
      <c r="C112" s="438" t="s">
        <v>41</v>
      </c>
      <c r="D112" s="438" t="s">
        <v>14</v>
      </c>
      <c r="E112" s="411" t="s">
        <v>315</v>
      </c>
      <c r="F112" s="439">
        <v>200</v>
      </c>
      <c r="G112" s="417">
        <f>G113</f>
        <v>3830</v>
      </c>
      <c r="H112" s="215"/>
    </row>
    <row r="113" spans="1:8" ht="38.25">
      <c r="A113" s="147" t="s">
        <v>123</v>
      </c>
      <c r="B113" s="413">
        <v>950</v>
      </c>
      <c r="C113" s="438" t="s">
        <v>41</v>
      </c>
      <c r="D113" s="438" t="s">
        <v>14</v>
      </c>
      <c r="E113" s="411" t="s">
        <v>315</v>
      </c>
      <c r="F113" s="439">
        <v>240</v>
      </c>
      <c r="G113" s="417">
        <v>3830</v>
      </c>
      <c r="H113" s="215"/>
    </row>
    <row r="114" spans="1:8" ht="38.25">
      <c r="A114" s="368" t="s">
        <v>265</v>
      </c>
      <c r="B114" s="408">
        <v>950</v>
      </c>
      <c r="C114" s="415" t="s">
        <v>41</v>
      </c>
      <c r="D114" s="415" t="s">
        <v>14</v>
      </c>
      <c r="E114" s="411" t="s">
        <v>267</v>
      </c>
      <c r="F114" s="415"/>
      <c r="G114" s="178">
        <f>G115</f>
        <v>670.59</v>
      </c>
      <c r="H114" s="215"/>
    </row>
    <row r="115" spans="1:8" ht="25.5">
      <c r="A115" s="147" t="s">
        <v>131</v>
      </c>
      <c r="B115" s="408">
        <v>950</v>
      </c>
      <c r="C115" s="415" t="s">
        <v>41</v>
      </c>
      <c r="D115" s="415" t="s">
        <v>14</v>
      </c>
      <c r="E115" s="411" t="s">
        <v>266</v>
      </c>
      <c r="F115" s="416">
        <v>200</v>
      </c>
      <c r="G115" s="178">
        <f>G116</f>
        <v>670.59</v>
      </c>
      <c r="H115" s="215"/>
    </row>
    <row r="116" spans="1:8" ht="38.25">
      <c r="A116" s="147" t="s">
        <v>123</v>
      </c>
      <c r="B116" s="408">
        <v>950</v>
      </c>
      <c r="C116" s="415" t="s">
        <v>41</v>
      </c>
      <c r="D116" s="415" t="s">
        <v>14</v>
      </c>
      <c r="E116" s="411" t="s">
        <v>267</v>
      </c>
      <c r="F116" s="416">
        <v>240</v>
      </c>
      <c r="G116" s="178">
        <v>670.59</v>
      </c>
      <c r="H116" s="215"/>
    </row>
    <row r="117" spans="1:8" ht="25.5">
      <c r="A117" s="221" t="s">
        <v>145</v>
      </c>
      <c r="B117" s="362">
        <v>950</v>
      </c>
      <c r="C117" s="363" t="s">
        <v>41</v>
      </c>
      <c r="D117" s="364" t="s">
        <v>14</v>
      </c>
      <c r="E117" s="365" t="s">
        <v>180</v>
      </c>
      <c r="F117" s="285"/>
      <c r="G117" s="179">
        <f>G118</f>
        <v>2365</v>
      </c>
      <c r="H117" s="215"/>
    </row>
    <row r="118" spans="1:8" ht="12.75">
      <c r="A118" s="127" t="s">
        <v>42</v>
      </c>
      <c r="B118" s="254">
        <v>950</v>
      </c>
      <c r="C118" s="136" t="s">
        <v>41</v>
      </c>
      <c r="D118" s="35" t="s">
        <v>14</v>
      </c>
      <c r="E118" s="27" t="s">
        <v>178</v>
      </c>
      <c r="F118" s="285"/>
      <c r="G118" s="179">
        <f>G119</f>
        <v>2365</v>
      </c>
      <c r="H118" s="215"/>
    </row>
    <row r="119" spans="1:8" ht="12.75">
      <c r="A119" s="125" t="s">
        <v>43</v>
      </c>
      <c r="B119" s="254">
        <v>950</v>
      </c>
      <c r="C119" s="136" t="s">
        <v>41</v>
      </c>
      <c r="D119" s="35" t="s">
        <v>14</v>
      </c>
      <c r="E119" s="27" t="s">
        <v>179</v>
      </c>
      <c r="F119" s="285"/>
      <c r="G119" s="179">
        <f>G120</f>
        <v>2365</v>
      </c>
      <c r="H119" s="215"/>
    </row>
    <row r="120" spans="1:8" ht="25.5">
      <c r="A120" s="124" t="s">
        <v>131</v>
      </c>
      <c r="B120" s="254">
        <v>950</v>
      </c>
      <c r="C120" s="136" t="s">
        <v>41</v>
      </c>
      <c r="D120" s="35" t="s">
        <v>14</v>
      </c>
      <c r="E120" s="27" t="s">
        <v>179</v>
      </c>
      <c r="F120" s="285" t="s">
        <v>130</v>
      </c>
      <c r="G120" s="179">
        <f>G121</f>
        <v>2365</v>
      </c>
      <c r="H120" s="215"/>
    </row>
    <row r="121" spans="1:8" ht="38.25">
      <c r="A121" s="123" t="s">
        <v>123</v>
      </c>
      <c r="B121" s="254">
        <v>950</v>
      </c>
      <c r="C121" s="136" t="s">
        <v>41</v>
      </c>
      <c r="D121" s="35" t="s">
        <v>14</v>
      </c>
      <c r="E121" s="27" t="s">
        <v>179</v>
      </c>
      <c r="F121" s="285" t="s">
        <v>125</v>
      </c>
      <c r="G121" s="178">
        <v>2365</v>
      </c>
      <c r="H121" s="215"/>
    </row>
    <row r="122" spans="1:8" ht="12.75">
      <c r="A122" s="38" t="s">
        <v>44</v>
      </c>
      <c r="B122" s="250" t="s">
        <v>126</v>
      </c>
      <c r="C122" s="16" t="s">
        <v>20</v>
      </c>
      <c r="D122" s="16"/>
      <c r="E122" s="16"/>
      <c r="F122" s="277"/>
      <c r="G122" s="170">
        <f>G123</f>
        <v>90</v>
      </c>
      <c r="H122" s="215"/>
    </row>
    <row r="123" spans="1:8" ht="12.75">
      <c r="A123" s="34" t="s">
        <v>45</v>
      </c>
      <c r="B123" s="255" t="s">
        <v>126</v>
      </c>
      <c r="C123" s="35" t="s">
        <v>20</v>
      </c>
      <c r="D123" s="35" t="s">
        <v>20</v>
      </c>
      <c r="E123" s="27"/>
      <c r="F123" s="285"/>
      <c r="G123" s="179">
        <f>G124</f>
        <v>90</v>
      </c>
      <c r="H123" s="215"/>
    </row>
    <row r="124" spans="1:8" ht="25.5">
      <c r="A124" s="21" t="s">
        <v>145</v>
      </c>
      <c r="B124" s="255" t="s">
        <v>126</v>
      </c>
      <c r="C124" s="35" t="s">
        <v>20</v>
      </c>
      <c r="D124" s="35" t="s">
        <v>20</v>
      </c>
      <c r="E124" s="27" t="s">
        <v>180</v>
      </c>
      <c r="F124" s="285"/>
      <c r="G124" s="179">
        <f>G125</f>
        <v>90</v>
      </c>
      <c r="H124" s="215"/>
    </row>
    <row r="125" spans="1:8" ht="51">
      <c r="A125" s="129" t="s">
        <v>138</v>
      </c>
      <c r="B125" s="255" t="s">
        <v>126</v>
      </c>
      <c r="C125" s="136" t="s">
        <v>20</v>
      </c>
      <c r="D125" s="35" t="s">
        <v>20</v>
      </c>
      <c r="E125" s="27" t="s">
        <v>181</v>
      </c>
      <c r="F125" s="285"/>
      <c r="G125" s="179">
        <f>G126</f>
        <v>90</v>
      </c>
      <c r="H125" s="215"/>
    </row>
    <row r="126" spans="1:8" ht="30.75" customHeight="1">
      <c r="A126" s="124" t="s">
        <v>131</v>
      </c>
      <c r="B126" s="255" t="s">
        <v>126</v>
      </c>
      <c r="C126" s="136" t="s">
        <v>20</v>
      </c>
      <c r="D126" s="35" t="s">
        <v>20</v>
      </c>
      <c r="E126" s="27" t="s">
        <v>181</v>
      </c>
      <c r="F126" s="285" t="s">
        <v>130</v>
      </c>
      <c r="G126" s="179">
        <f>G127</f>
        <v>90</v>
      </c>
      <c r="H126" s="215"/>
    </row>
    <row r="127" spans="1:8" ht="38.25">
      <c r="A127" s="123" t="s">
        <v>123</v>
      </c>
      <c r="B127" s="255" t="s">
        <v>126</v>
      </c>
      <c r="C127" s="136" t="s">
        <v>20</v>
      </c>
      <c r="D127" s="35" t="s">
        <v>20</v>
      </c>
      <c r="E127" s="27" t="s">
        <v>181</v>
      </c>
      <c r="F127" s="284" t="s">
        <v>125</v>
      </c>
      <c r="G127" s="178">
        <v>90</v>
      </c>
      <c r="H127" s="215"/>
    </row>
    <row r="128" spans="1:8" ht="12.75">
      <c r="A128" s="126" t="s">
        <v>46</v>
      </c>
      <c r="B128" s="140">
        <v>950</v>
      </c>
      <c r="C128" s="135" t="s">
        <v>34</v>
      </c>
      <c r="D128" s="16"/>
      <c r="E128" s="16"/>
      <c r="F128" s="277"/>
      <c r="G128" s="175">
        <f>G129+G143</f>
        <v>18833.7</v>
      </c>
      <c r="H128" s="215"/>
    </row>
    <row r="129" spans="1:8" s="79" customFormat="1" ht="12.75">
      <c r="A129" s="18" t="s">
        <v>47</v>
      </c>
      <c r="B129" s="256">
        <v>950</v>
      </c>
      <c r="C129" s="19" t="s">
        <v>34</v>
      </c>
      <c r="D129" s="19" t="s">
        <v>9</v>
      </c>
      <c r="E129" s="19"/>
      <c r="F129" s="278"/>
      <c r="G129" s="174">
        <f>G130+G139</f>
        <v>16116.4</v>
      </c>
      <c r="H129" s="215"/>
    </row>
    <row r="130" spans="1:8" ht="38.25">
      <c r="A130" s="40" t="s">
        <v>248</v>
      </c>
      <c r="B130" s="257">
        <v>950</v>
      </c>
      <c r="C130" s="27" t="s">
        <v>34</v>
      </c>
      <c r="D130" s="27" t="s">
        <v>9</v>
      </c>
      <c r="E130" s="27" t="s">
        <v>185</v>
      </c>
      <c r="F130" s="280"/>
      <c r="G130" s="176">
        <f>G135+G131</f>
        <v>16006.4</v>
      </c>
      <c r="H130" s="216"/>
    </row>
    <row r="131" spans="1:8" ht="38.25">
      <c r="A131" s="220" t="s">
        <v>186</v>
      </c>
      <c r="B131" s="257">
        <v>950</v>
      </c>
      <c r="C131" s="134" t="s">
        <v>34</v>
      </c>
      <c r="D131" s="27" t="s">
        <v>9</v>
      </c>
      <c r="E131" s="148" t="s">
        <v>188</v>
      </c>
      <c r="F131" s="280"/>
      <c r="G131" s="176">
        <f>G132</f>
        <v>105</v>
      </c>
      <c r="H131" s="216"/>
    </row>
    <row r="132" spans="1:8" ht="25.5">
      <c r="A132" s="220" t="s">
        <v>187</v>
      </c>
      <c r="B132" s="257">
        <v>950</v>
      </c>
      <c r="C132" s="134" t="s">
        <v>34</v>
      </c>
      <c r="D132" s="27" t="s">
        <v>9</v>
      </c>
      <c r="E132" s="148" t="s">
        <v>189</v>
      </c>
      <c r="F132" s="280"/>
      <c r="G132" s="176">
        <f>G133</f>
        <v>105</v>
      </c>
      <c r="H132" s="216"/>
    </row>
    <row r="133" spans="1:8" ht="38.25">
      <c r="A133" s="124" t="s">
        <v>141</v>
      </c>
      <c r="B133" s="257">
        <v>950</v>
      </c>
      <c r="C133" s="133" t="s">
        <v>34</v>
      </c>
      <c r="D133" s="22" t="s">
        <v>9</v>
      </c>
      <c r="E133" s="148" t="s">
        <v>190</v>
      </c>
      <c r="F133" s="279" t="s">
        <v>104</v>
      </c>
      <c r="G133" s="119">
        <f>G134</f>
        <v>105</v>
      </c>
      <c r="H133" s="216"/>
    </row>
    <row r="134" spans="1:8" ht="12.75">
      <c r="A134" s="124" t="s">
        <v>142</v>
      </c>
      <c r="B134" s="257">
        <v>950</v>
      </c>
      <c r="C134" s="133" t="s">
        <v>34</v>
      </c>
      <c r="D134" s="22" t="s">
        <v>9</v>
      </c>
      <c r="E134" s="148" t="s">
        <v>190</v>
      </c>
      <c r="F134" s="279" t="s">
        <v>95</v>
      </c>
      <c r="G134" s="119">
        <v>105</v>
      </c>
      <c r="H134" s="216"/>
    </row>
    <row r="135" spans="1:8" ht="25.5">
      <c r="A135" s="124" t="s">
        <v>191</v>
      </c>
      <c r="B135" s="257">
        <v>950</v>
      </c>
      <c r="C135" s="133" t="s">
        <v>34</v>
      </c>
      <c r="D135" s="22" t="s">
        <v>9</v>
      </c>
      <c r="E135" s="148" t="s">
        <v>193</v>
      </c>
      <c r="F135" s="286"/>
      <c r="G135" s="119">
        <f>G136</f>
        <v>15901.4</v>
      </c>
      <c r="H135" s="216"/>
    </row>
    <row r="136" spans="1:8" ht="12.75">
      <c r="A136" s="124" t="s">
        <v>192</v>
      </c>
      <c r="B136" s="257">
        <v>950</v>
      </c>
      <c r="C136" s="133" t="s">
        <v>34</v>
      </c>
      <c r="D136" s="22" t="s">
        <v>9</v>
      </c>
      <c r="E136" s="148" t="s">
        <v>194</v>
      </c>
      <c r="F136" s="286"/>
      <c r="G136" s="119">
        <f>G137</f>
        <v>15901.4</v>
      </c>
      <c r="H136" s="216"/>
    </row>
    <row r="137" spans="1:8" ht="38.25">
      <c r="A137" s="124" t="s">
        <v>141</v>
      </c>
      <c r="B137" s="257">
        <v>950</v>
      </c>
      <c r="C137" s="133" t="s">
        <v>34</v>
      </c>
      <c r="D137" s="22" t="s">
        <v>9</v>
      </c>
      <c r="E137" s="148" t="s">
        <v>194</v>
      </c>
      <c r="F137" s="279" t="s">
        <v>104</v>
      </c>
      <c r="G137" s="119">
        <f>G138</f>
        <v>15901.4</v>
      </c>
      <c r="H137" s="216"/>
    </row>
    <row r="138" spans="1:8" ht="22.5" customHeight="1">
      <c r="A138" s="124" t="s">
        <v>142</v>
      </c>
      <c r="B138" s="257">
        <v>950</v>
      </c>
      <c r="C138" s="133" t="s">
        <v>34</v>
      </c>
      <c r="D138" s="22" t="s">
        <v>9</v>
      </c>
      <c r="E138" s="148" t="s">
        <v>195</v>
      </c>
      <c r="F138" s="279" t="s">
        <v>95</v>
      </c>
      <c r="G138" s="176">
        <v>15901.4</v>
      </c>
      <c r="H138" s="216"/>
    </row>
    <row r="139" spans="1:8" ht="25.5" customHeight="1">
      <c r="A139" s="122" t="s">
        <v>145</v>
      </c>
      <c r="B139" s="257">
        <v>950</v>
      </c>
      <c r="C139" s="133" t="s">
        <v>34</v>
      </c>
      <c r="D139" s="22" t="s">
        <v>9</v>
      </c>
      <c r="E139" s="27" t="s">
        <v>180</v>
      </c>
      <c r="F139" s="287"/>
      <c r="G139" s="119">
        <f>G140</f>
        <v>110</v>
      </c>
      <c r="H139" s="216"/>
    </row>
    <row r="140" spans="1:8" ht="57.75" customHeight="1">
      <c r="A140" s="222" t="s">
        <v>138</v>
      </c>
      <c r="B140" s="257">
        <v>950</v>
      </c>
      <c r="C140" s="133" t="s">
        <v>34</v>
      </c>
      <c r="D140" s="22" t="s">
        <v>9</v>
      </c>
      <c r="E140" s="27" t="s">
        <v>181</v>
      </c>
      <c r="F140" s="286"/>
      <c r="G140" s="176">
        <f>G141</f>
        <v>110</v>
      </c>
      <c r="H140" s="216"/>
    </row>
    <row r="141" spans="1:8" ht="24.75" customHeight="1">
      <c r="A141" s="222" t="s">
        <v>131</v>
      </c>
      <c r="B141" s="257">
        <v>950</v>
      </c>
      <c r="C141" s="133" t="s">
        <v>34</v>
      </c>
      <c r="D141" s="22" t="s">
        <v>9</v>
      </c>
      <c r="E141" s="27" t="s">
        <v>181</v>
      </c>
      <c r="F141" s="286" t="s">
        <v>130</v>
      </c>
      <c r="G141" s="176">
        <f>G142</f>
        <v>110</v>
      </c>
      <c r="H141" s="216"/>
    </row>
    <row r="142" spans="1:8" ht="24.75" customHeight="1">
      <c r="A142" s="220" t="s">
        <v>123</v>
      </c>
      <c r="B142" s="257">
        <v>950</v>
      </c>
      <c r="C142" s="133" t="s">
        <v>34</v>
      </c>
      <c r="D142" s="22" t="s">
        <v>9</v>
      </c>
      <c r="E142" s="27" t="s">
        <v>181</v>
      </c>
      <c r="F142" s="286" t="s">
        <v>125</v>
      </c>
      <c r="G142" s="176">
        <v>110</v>
      </c>
      <c r="H142" s="216"/>
    </row>
    <row r="143" spans="1:8" ht="24.75" customHeight="1">
      <c r="A143" s="223" t="s">
        <v>48</v>
      </c>
      <c r="B143" s="258">
        <v>950</v>
      </c>
      <c r="C143" s="232" t="s">
        <v>34</v>
      </c>
      <c r="D143" s="83" t="s">
        <v>16</v>
      </c>
      <c r="E143" s="83"/>
      <c r="F143" s="288"/>
      <c r="G143" s="202">
        <f>G144</f>
        <v>2717.3</v>
      </c>
      <c r="H143" s="216"/>
    </row>
    <row r="144" spans="1:8" ht="39.75" customHeight="1">
      <c r="A144" s="127" t="s">
        <v>248</v>
      </c>
      <c r="B144" s="253">
        <v>950</v>
      </c>
      <c r="C144" s="134" t="s">
        <v>34</v>
      </c>
      <c r="D144" s="27" t="s">
        <v>16</v>
      </c>
      <c r="E144" s="27" t="s">
        <v>185</v>
      </c>
      <c r="F144" s="280"/>
      <c r="G144" s="176">
        <f>G145</f>
        <v>2717.3</v>
      </c>
      <c r="H144" s="216"/>
    </row>
    <row r="145" spans="1:8" ht="25.5">
      <c r="A145" s="127" t="s">
        <v>197</v>
      </c>
      <c r="B145" s="253">
        <v>950</v>
      </c>
      <c r="C145" s="134" t="s">
        <v>34</v>
      </c>
      <c r="D145" s="27" t="s">
        <v>16</v>
      </c>
      <c r="E145" s="27" t="s">
        <v>199</v>
      </c>
      <c r="F145" s="280"/>
      <c r="G145" s="176">
        <f>G146</f>
        <v>2717.3</v>
      </c>
      <c r="H145" s="216"/>
    </row>
    <row r="146" spans="1:8" ht="25.5">
      <c r="A146" s="104" t="s">
        <v>198</v>
      </c>
      <c r="B146" s="253">
        <v>950</v>
      </c>
      <c r="C146" s="136" t="s">
        <v>34</v>
      </c>
      <c r="D146" s="35" t="s">
        <v>16</v>
      </c>
      <c r="E146" s="148" t="s">
        <v>196</v>
      </c>
      <c r="F146" s="280"/>
      <c r="G146" s="177">
        <f>G147+G149+G151</f>
        <v>2717.3</v>
      </c>
      <c r="H146" s="216"/>
    </row>
    <row r="147" spans="1:8" ht="63.75">
      <c r="A147" s="127" t="s">
        <v>128</v>
      </c>
      <c r="B147" s="268">
        <v>950</v>
      </c>
      <c r="C147" s="136" t="s">
        <v>34</v>
      </c>
      <c r="D147" s="35" t="s">
        <v>16</v>
      </c>
      <c r="E147" s="148" t="s">
        <v>196</v>
      </c>
      <c r="F147" s="280" t="s">
        <v>127</v>
      </c>
      <c r="G147" s="177">
        <f>G148</f>
        <v>2161.8</v>
      </c>
      <c r="H147" s="218"/>
    </row>
    <row r="148" spans="1:8" ht="25.5">
      <c r="A148" s="224" t="s">
        <v>144</v>
      </c>
      <c r="B148" s="268">
        <v>950</v>
      </c>
      <c r="C148" s="269" t="s">
        <v>34</v>
      </c>
      <c r="D148" s="270" t="s">
        <v>16</v>
      </c>
      <c r="E148" s="271" t="s">
        <v>196</v>
      </c>
      <c r="F148" s="289" t="s">
        <v>143</v>
      </c>
      <c r="G148" s="176">
        <v>2161.8</v>
      </c>
      <c r="H148" s="218"/>
    </row>
    <row r="149" spans="1:8" ht="25.5">
      <c r="A149" s="222" t="s">
        <v>131</v>
      </c>
      <c r="B149" s="268">
        <v>950</v>
      </c>
      <c r="C149" s="269" t="s">
        <v>34</v>
      </c>
      <c r="D149" s="270" t="s">
        <v>16</v>
      </c>
      <c r="E149" s="271" t="s">
        <v>196</v>
      </c>
      <c r="F149" s="289" t="s">
        <v>130</v>
      </c>
      <c r="G149" s="176">
        <f>G150</f>
        <v>550.5</v>
      </c>
      <c r="H149" s="216"/>
    </row>
    <row r="150" spans="1:8" ht="38.25">
      <c r="A150" s="220" t="s">
        <v>123</v>
      </c>
      <c r="B150" s="268">
        <v>950</v>
      </c>
      <c r="C150" s="269" t="s">
        <v>34</v>
      </c>
      <c r="D150" s="270" t="s">
        <v>16</v>
      </c>
      <c r="E150" s="271" t="s">
        <v>196</v>
      </c>
      <c r="F150" s="289" t="s">
        <v>125</v>
      </c>
      <c r="G150" s="176">
        <v>550.5</v>
      </c>
      <c r="H150" s="216"/>
    </row>
    <row r="151" spans="1:8" ht="12.75">
      <c r="A151" s="21" t="s">
        <v>132</v>
      </c>
      <c r="B151" s="268">
        <v>950</v>
      </c>
      <c r="C151" s="35" t="s">
        <v>34</v>
      </c>
      <c r="D151" s="35" t="s">
        <v>16</v>
      </c>
      <c r="E151" s="148" t="s">
        <v>196</v>
      </c>
      <c r="F151" s="290" t="s">
        <v>76</v>
      </c>
      <c r="G151" s="176">
        <f>G152</f>
        <v>5</v>
      </c>
      <c r="H151" s="216"/>
    </row>
    <row r="152" spans="1:8" ht="12.75">
      <c r="A152" s="30" t="s">
        <v>111</v>
      </c>
      <c r="B152" s="268">
        <v>950</v>
      </c>
      <c r="C152" s="35" t="s">
        <v>34</v>
      </c>
      <c r="D152" s="35" t="s">
        <v>16</v>
      </c>
      <c r="E152" s="148" t="s">
        <v>196</v>
      </c>
      <c r="F152" s="290" t="s">
        <v>124</v>
      </c>
      <c r="G152" s="176">
        <v>5</v>
      </c>
      <c r="H152" s="216"/>
    </row>
    <row r="153" spans="1:8" ht="12.75">
      <c r="A153" s="130" t="s">
        <v>49</v>
      </c>
      <c r="B153" s="142" t="s">
        <v>126</v>
      </c>
      <c r="C153" s="135" t="s">
        <v>37</v>
      </c>
      <c r="D153" s="44"/>
      <c r="E153" s="44"/>
      <c r="F153" s="291"/>
      <c r="G153" s="175">
        <f>G154</f>
        <v>547</v>
      </c>
      <c r="H153" s="216"/>
    </row>
    <row r="154" spans="1:8" ht="12.75">
      <c r="A154" s="225" t="s">
        <v>50</v>
      </c>
      <c r="B154" s="143" t="s">
        <v>126</v>
      </c>
      <c r="C154" s="233" t="s">
        <v>37</v>
      </c>
      <c r="D154" s="55" t="s">
        <v>9</v>
      </c>
      <c r="E154" s="55"/>
      <c r="F154" s="292"/>
      <c r="G154" s="203">
        <f>G155</f>
        <v>547</v>
      </c>
      <c r="H154" s="216"/>
    </row>
    <row r="155" spans="1:8" ht="25.5">
      <c r="A155" s="122" t="s">
        <v>145</v>
      </c>
      <c r="B155" s="254">
        <v>950</v>
      </c>
      <c r="C155" s="134" t="s">
        <v>37</v>
      </c>
      <c r="D155" s="109" t="s">
        <v>9</v>
      </c>
      <c r="E155" s="27" t="s">
        <v>180</v>
      </c>
      <c r="F155" s="293"/>
      <c r="G155" s="176">
        <f>G156</f>
        <v>547</v>
      </c>
      <c r="H155" s="216"/>
    </row>
    <row r="156" spans="1:8" ht="38.25">
      <c r="A156" s="226" t="s">
        <v>51</v>
      </c>
      <c r="B156" s="254">
        <v>950</v>
      </c>
      <c r="C156" s="133" t="s">
        <v>37</v>
      </c>
      <c r="D156" s="47" t="s">
        <v>9</v>
      </c>
      <c r="E156" s="267" t="s">
        <v>184</v>
      </c>
      <c r="F156" s="294"/>
      <c r="G156" s="119">
        <f>G157</f>
        <v>547</v>
      </c>
      <c r="H156" s="216"/>
    </row>
    <row r="157" spans="1:8" ht="25.5">
      <c r="A157" s="124" t="s">
        <v>140</v>
      </c>
      <c r="B157" s="254">
        <v>950</v>
      </c>
      <c r="C157" s="133" t="s">
        <v>37</v>
      </c>
      <c r="D157" s="47" t="s">
        <v>9</v>
      </c>
      <c r="E157" s="267" t="s">
        <v>184</v>
      </c>
      <c r="F157" s="293" t="s">
        <v>139</v>
      </c>
      <c r="G157" s="176">
        <f>G158</f>
        <v>547</v>
      </c>
      <c r="H157" s="216"/>
    </row>
    <row r="158" spans="1:8" ht="25.5">
      <c r="A158" s="227" t="s">
        <v>155</v>
      </c>
      <c r="B158" s="254">
        <v>950</v>
      </c>
      <c r="C158" s="133" t="s">
        <v>37</v>
      </c>
      <c r="D158" s="47" t="s">
        <v>9</v>
      </c>
      <c r="E158" s="267" t="s">
        <v>184</v>
      </c>
      <c r="F158" s="293" t="s">
        <v>154</v>
      </c>
      <c r="G158" s="176">
        <v>547</v>
      </c>
      <c r="H158" s="216"/>
    </row>
    <row r="159" spans="1:8" ht="12.75">
      <c r="A159" s="126" t="s">
        <v>52</v>
      </c>
      <c r="B159" s="140">
        <v>950</v>
      </c>
      <c r="C159" s="135" t="s">
        <v>22</v>
      </c>
      <c r="D159" s="16"/>
      <c r="E159" s="16"/>
      <c r="F159" s="277"/>
      <c r="G159" s="175">
        <f>G160+G166</f>
        <v>2457.5</v>
      </c>
      <c r="H159" s="216"/>
    </row>
    <row r="160" spans="1:8" ht="12.75">
      <c r="A160" s="128" t="s">
        <v>53</v>
      </c>
      <c r="B160" s="141" t="s">
        <v>126</v>
      </c>
      <c r="C160" s="132" t="s">
        <v>22</v>
      </c>
      <c r="D160" s="45" t="s">
        <v>9</v>
      </c>
      <c r="E160" s="45"/>
      <c r="F160" s="295"/>
      <c r="G160" s="174">
        <f>G161</f>
        <v>1891.5</v>
      </c>
      <c r="H160" s="216"/>
    </row>
    <row r="161" spans="1:8" ht="51">
      <c r="A161" s="228" t="s">
        <v>249</v>
      </c>
      <c r="B161" s="260" t="s">
        <v>126</v>
      </c>
      <c r="C161" s="133" t="s">
        <v>22</v>
      </c>
      <c r="D161" s="47" t="s">
        <v>9</v>
      </c>
      <c r="E161" s="109" t="s">
        <v>202</v>
      </c>
      <c r="F161" s="294"/>
      <c r="G161" s="119">
        <f>G163</f>
        <v>1891.5</v>
      </c>
      <c r="H161" s="216"/>
    </row>
    <row r="162" spans="1:8" ht="25.5">
      <c r="A162" s="208" t="s">
        <v>200</v>
      </c>
      <c r="B162" s="260" t="s">
        <v>126</v>
      </c>
      <c r="C162" s="133" t="s">
        <v>22</v>
      </c>
      <c r="D162" s="47" t="s">
        <v>9</v>
      </c>
      <c r="E162" s="148" t="s">
        <v>203</v>
      </c>
      <c r="F162" s="294"/>
      <c r="G162" s="119">
        <f>G163</f>
        <v>1891.5</v>
      </c>
      <c r="H162" s="216"/>
    </row>
    <row r="163" spans="1:8" ht="25.5">
      <c r="A163" s="229" t="s">
        <v>201</v>
      </c>
      <c r="B163" s="260" t="s">
        <v>126</v>
      </c>
      <c r="C163" s="133" t="s">
        <v>22</v>
      </c>
      <c r="D163" s="47" t="s">
        <v>9</v>
      </c>
      <c r="E163" s="148" t="s">
        <v>204</v>
      </c>
      <c r="F163" s="294"/>
      <c r="G163" s="119">
        <f>G164</f>
        <v>1891.5</v>
      </c>
      <c r="H163" s="216"/>
    </row>
    <row r="164" spans="1:8" ht="36.75" customHeight="1">
      <c r="A164" s="222" t="s">
        <v>141</v>
      </c>
      <c r="B164" s="260" t="s">
        <v>126</v>
      </c>
      <c r="C164" s="133" t="s">
        <v>22</v>
      </c>
      <c r="D164" s="47" t="s">
        <v>9</v>
      </c>
      <c r="E164" s="148" t="s">
        <v>204</v>
      </c>
      <c r="F164" s="279" t="s">
        <v>104</v>
      </c>
      <c r="G164" s="119">
        <f>G165</f>
        <v>1891.5</v>
      </c>
      <c r="H164" s="216"/>
    </row>
    <row r="165" spans="1:8" ht="12.75">
      <c r="A165" s="222" t="s">
        <v>142</v>
      </c>
      <c r="B165" s="260" t="s">
        <v>126</v>
      </c>
      <c r="C165" s="133" t="s">
        <v>22</v>
      </c>
      <c r="D165" s="47" t="s">
        <v>9</v>
      </c>
      <c r="E165" s="148" t="s">
        <v>204</v>
      </c>
      <c r="F165" s="279" t="s">
        <v>95</v>
      </c>
      <c r="G165" s="176">
        <v>1891.5</v>
      </c>
      <c r="H165" s="216"/>
    </row>
    <row r="166" spans="1:8" ht="12.75">
      <c r="A166" s="230" t="s">
        <v>54</v>
      </c>
      <c r="B166" s="261">
        <v>950</v>
      </c>
      <c r="C166" s="233" t="s">
        <v>22</v>
      </c>
      <c r="D166" s="55" t="s">
        <v>11</v>
      </c>
      <c r="E166" s="48"/>
      <c r="F166" s="296"/>
      <c r="G166" s="204">
        <f>G167</f>
        <v>566</v>
      </c>
      <c r="H166" s="216"/>
    </row>
    <row r="167" spans="1:8" ht="51">
      <c r="A167" s="228" t="s">
        <v>249</v>
      </c>
      <c r="B167" s="260" t="s">
        <v>126</v>
      </c>
      <c r="C167" s="134" t="s">
        <v>22</v>
      </c>
      <c r="D167" s="109" t="s">
        <v>11</v>
      </c>
      <c r="E167" s="109" t="s">
        <v>202</v>
      </c>
      <c r="F167" s="297"/>
      <c r="G167" s="180">
        <f>G168+G172</f>
        <v>566</v>
      </c>
      <c r="H167" s="216"/>
    </row>
    <row r="168" spans="1:8" ht="25.5">
      <c r="A168" s="208" t="s">
        <v>200</v>
      </c>
      <c r="B168" s="260" t="s">
        <v>126</v>
      </c>
      <c r="C168" s="136" t="s">
        <v>22</v>
      </c>
      <c r="D168" s="57" t="s">
        <v>11</v>
      </c>
      <c r="E168" s="148" t="s">
        <v>203</v>
      </c>
      <c r="F168" s="298"/>
      <c r="G168" s="177">
        <f>G169</f>
        <v>461</v>
      </c>
      <c r="H168" s="216"/>
    </row>
    <row r="169" spans="1:8" ht="25.5">
      <c r="A169" s="229" t="s">
        <v>201</v>
      </c>
      <c r="B169" s="260" t="s">
        <v>126</v>
      </c>
      <c r="C169" s="136" t="s">
        <v>22</v>
      </c>
      <c r="D169" s="57" t="s">
        <v>11</v>
      </c>
      <c r="E169" s="148" t="s">
        <v>204</v>
      </c>
      <c r="F169" s="298"/>
      <c r="G169" s="177">
        <f>G170</f>
        <v>461</v>
      </c>
      <c r="H169" s="216"/>
    </row>
    <row r="170" spans="1:8" ht="38.25">
      <c r="A170" s="124" t="s">
        <v>141</v>
      </c>
      <c r="B170" s="260" t="s">
        <v>126</v>
      </c>
      <c r="C170" s="136" t="s">
        <v>22</v>
      </c>
      <c r="D170" s="57" t="s">
        <v>11</v>
      </c>
      <c r="E170" s="148" t="s">
        <v>204</v>
      </c>
      <c r="F170" s="298" t="s">
        <v>104</v>
      </c>
      <c r="G170" s="177">
        <f>G171</f>
        <v>461</v>
      </c>
      <c r="H170" s="216"/>
    </row>
    <row r="171" spans="1:8" ht="12.75">
      <c r="A171" s="124" t="s">
        <v>142</v>
      </c>
      <c r="B171" s="260" t="s">
        <v>126</v>
      </c>
      <c r="C171" s="136" t="s">
        <v>22</v>
      </c>
      <c r="D171" s="57" t="s">
        <v>11</v>
      </c>
      <c r="E171" s="148" t="s">
        <v>204</v>
      </c>
      <c r="F171" s="284" t="s">
        <v>95</v>
      </c>
      <c r="G171" s="180">
        <v>461</v>
      </c>
      <c r="H171" s="216"/>
    </row>
    <row r="172" spans="1:8" ht="25.5">
      <c r="A172" s="124" t="s">
        <v>206</v>
      </c>
      <c r="B172" s="260" t="s">
        <v>126</v>
      </c>
      <c r="C172" s="136" t="s">
        <v>22</v>
      </c>
      <c r="D172" s="57" t="s">
        <v>11</v>
      </c>
      <c r="E172" s="109" t="s">
        <v>208</v>
      </c>
      <c r="F172" s="284"/>
      <c r="G172" s="180">
        <f>G173</f>
        <v>105</v>
      </c>
      <c r="H172" s="216"/>
    </row>
    <row r="173" spans="1:8" ht="25.5">
      <c r="A173" s="124" t="s">
        <v>207</v>
      </c>
      <c r="B173" s="260" t="s">
        <v>126</v>
      </c>
      <c r="C173" s="136" t="s">
        <v>22</v>
      </c>
      <c r="D173" s="57" t="s">
        <v>11</v>
      </c>
      <c r="E173" s="109" t="s">
        <v>205</v>
      </c>
      <c r="F173" s="284"/>
      <c r="G173" s="180">
        <f>G174</f>
        <v>105</v>
      </c>
      <c r="H173" s="216"/>
    </row>
    <row r="174" spans="1:8" ht="38.25">
      <c r="A174" s="124" t="s">
        <v>141</v>
      </c>
      <c r="B174" s="260" t="s">
        <v>126</v>
      </c>
      <c r="C174" s="136" t="s">
        <v>22</v>
      </c>
      <c r="D174" s="57" t="s">
        <v>11</v>
      </c>
      <c r="E174" s="109" t="s">
        <v>205</v>
      </c>
      <c r="F174" s="284" t="s">
        <v>104</v>
      </c>
      <c r="G174" s="180">
        <f>G175</f>
        <v>105</v>
      </c>
      <c r="H174" s="216"/>
    </row>
    <row r="175" spans="1:8" ht="12.75">
      <c r="A175" s="124" t="s">
        <v>142</v>
      </c>
      <c r="B175" s="260" t="s">
        <v>126</v>
      </c>
      <c r="C175" s="136" t="s">
        <v>22</v>
      </c>
      <c r="D175" s="57" t="s">
        <v>11</v>
      </c>
      <c r="E175" s="109" t="s">
        <v>205</v>
      </c>
      <c r="F175" s="284" t="s">
        <v>95</v>
      </c>
      <c r="G175" s="180">
        <v>105</v>
      </c>
      <c r="H175" s="216"/>
    </row>
    <row r="176" spans="1:8" ht="12.75">
      <c r="A176" s="231" t="s">
        <v>55</v>
      </c>
      <c r="B176" s="262">
        <v>950</v>
      </c>
      <c r="C176" s="234" t="s">
        <v>39</v>
      </c>
      <c r="D176" s="89"/>
      <c r="E176" s="89"/>
      <c r="F176" s="299"/>
      <c r="G176" s="206">
        <f>G177</f>
        <v>340</v>
      </c>
      <c r="H176" s="217"/>
    </row>
    <row r="177" spans="1:8" ht="12.75">
      <c r="A177" s="230" t="s">
        <v>56</v>
      </c>
      <c r="B177" s="261">
        <v>950</v>
      </c>
      <c r="C177" s="235" t="s">
        <v>39</v>
      </c>
      <c r="D177" s="48" t="s">
        <v>11</v>
      </c>
      <c r="E177" s="48"/>
      <c r="F177" s="296"/>
      <c r="G177" s="204">
        <f>G178</f>
        <v>340</v>
      </c>
      <c r="H177" s="217"/>
    </row>
    <row r="178" spans="1:8" ht="30.75" customHeight="1">
      <c r="A178" s="122" t="s">
        <v>145</v>
      </c>
      <c r="B178" s="254">
        <v>950</v>
      </c>
      <c r="C178" s="137" t="s">
        <v>39</v>
      </c>
      <c r="D178" s="110" t="s">
        <v>11</v>
      </c>
      <c r="E178" s="27" t="s">
        <v>180</v>
      </c>
      <c r="F178" s="297"/>
      <c r="G178" s="180">
        <f>G179</f>
        <v>340</v>
      </c>
      <c r="H178" s="217"/>
    </row>
    <row r="179" spans="1:8" ht="22.5" customHeight="1">
      <c r="A179" s="125" t="s">
        <v>183</v>
      </c>
      <c r="B179" s="254">
        <v>950</v>
      </c>
      <c r="C179" s="138" t="s">
        <v>39</v>
      </c>
      <c r="D179" s="52" t="s">
        <v>11</v>
      </c>
      <c r="E179" s="148" t="s">
        <v>182</v>
      </c>
      <c r="F179" s="285"/>
      <c r="G179" s="205">
        <f>G180</f>
        <v>340</v>
      </c>
      <c r="H179" s="216"/>
    </row>
    <row r="180" spans="1:8" ht="25.5">
      <c r="A180" s="201" t="s">
        <v>131</v>
      </c>
      <c r="B180" s="254">
        <v>950</v>
      </c>
      <c r="C180" s="165" t="s">
        <v>39</v>
      </c>
      <c r="D180" s="162" t="s">
        <v>11</v>
      </c>
      <c r="E180" s="148" t="s">
        <v>182</v>
      </c>
      <c r="F180" s="300" t="s">
        <v>130</v>
      </c>
      <c r="G180" s="205">
        <f>G181</f>
        <v>340</v>
      </c>
      <c r="H180" s="216"/>
    </row>
    <row r="181" spans="1:8" ht="38.25">
      <c r="A181" s="123" t="s">
        <v>123</v>
      </c>
      <c r="B181" s="254">
        <v>950</v>
      </c>
      <c r="C181" s="236" t="s">
        <v>39</v>
      </c>
      <c r="D181" s="163" t="s">
        <v>11</v>
      </c>
      <c r="E181" s="148" t="s">
        <v>182</v>
      </c>
      <c r="F181" s="301" t="s">
        <v>125</v>
      </c>
      <c r="G181" s="180">
        <v>340</v>
      </c>
      <c r="H181" s="217"/>
    </row>
    <row r="182" spans="2:8" ht="12.75">
      <c r="B182" s="242"/>
      <c r="C182" s="50"/>
      <c r="D182" s="50"/>
      <c r="E182" s="50"/>
      <c r="F182" s="50"/>
      <c r="G182" s="3"/>
      <c r="H182" s="217"/>
    </row>
    <row r="183" spans="1:8" ht="12.75">
      <c r="A183" s="209"/>
      <c r="B183" s="209"/>
      <c r="C183" s="243"/>
      <c r="D183" s="244"/>
      <c r="E183" s="245"/>
      <c r="F183" s="245"/>
      <c r="G183" s="120"/>
      <c r="H183" s="217"/>
    </row>
    <row r="184" spans="1:8" ht="12.75">
      <c r="A184" s="209"/>
      <c r="B184" s="209"/>
      <c r="C184" s="243"/>
      <c r="D184" s="244"/>
      <c r="E184" s="245"/>
      <c r="F184" s="245"/>
      <c r="G184" s="120"/>
      <c r="H184" s="217"/>
    </row>
    <row r="185" spans="1:8" ht="12.75">
      <c r="A185" s="211"/>
      <c r="B185" s="211"/>
      <c r="C185" s="248"/>
      <c r="D185" s="247"/>
      <c r="E185" s="247"/>
      <c r="F185" s="247"/>
      <c r="G185" s="247"/>
      <c r="H185" s="217"/>
    </row>
    <row r="186" spans="1:8" ht="12.75">
      <c r="A186" s="211"/>
      <c r="B186" s="211"/>
      <c r="C186" s="249"/>
      <c r="D186" s="247"/>
      <c r="E186" s="247"/>
      <c r="F186" s="247"/>
      <c r="G186" s="247"/>
      <c r="H186" s="217"/>
    </row>
    <row r="187" spans="1:8" ht="21" customHeight="1">
      <c r="A187" s="104"/>
      <c r="B187" s="104"/>
      <c r="C187" s="248"/>
      <c r="D187" s="247"/>
      <c r="E187" s="247"/>
      <c r="F187" s="247"/>
      <c r="G187" s="247"/>
      <c r="H187" s="217"/>
    </row>
    <row r="188" spans="1:8" ht="12.75">
      <c r="A188" s="212"/>
      <c r="B188" s="212"/>
      <c r="C188" s="246"/>
      <c r="D188" s="247"/>
      <c r="E188" s="247"/>
      <c r="F188" s="247"/>
      <c r="G188" s="247"/>
      <c r="H188" s="217"/>
    </row>
    <row r="189" spans="1:8" ht="12.75">
      <c r="A189" s="212"/>
      <c r="B189" s="212"/>
      <c r="C189" s="246"/>
      <c r="D189" s="120"/>
      <c r="E189" s="120"/>
      <c r="F189" s="244"/>
      <c r="G189" s="244"/>
      <c r="H189" s="217"/>
    </row>
    <row r="190" spans="1:8" ht="12.75">
      <c r="A190" s="209"/>
      <c r="B190" s="209"/>
      <c r="C190" s="246"/>
      <c r="D190" s="120"/>
      <c r="E190" s="120"/>
      <c r="F190" s="244"/>
      <c r="G190" s="244"/>
      <c r="H190" s="217"/>
    </row>
    <row r="191" spans="1:8" ht="12.75">
      <c r="A191" s="209"/>
      <c r="B191" s="209"/>
      <c r="C191" s="246"/>
      <c r="D191" s="120"/>
      <c r="E191" s="120"/>
      <c r="F191" s="244"/>
      <c r="G191" s="244"/>
      <c r="H191" s="217"/>
    </row>
    <row r="192" spans="1:8" ht="12.75">
      <c r="A192" s="210"/>
      <c r="B192" s="210"/>
      <c r="C192" s="246"/>
      <c r="D192" s="120"/>
      <c r="E192" s="120"/>
      <c r="F192" s="244"/>
      <c r="G192" s="120"/>
      <c r="H192" s="217"/>
    </row>
    <row r="193" spans="4:8" ht="12.75">
      <c r="D193" s="50"/>
      <c r="E193" s="50"/>
      <c r="F193" s="50"/>
      <c r="G193" s="50"/>
      <c r="H193" s="3"/>
    </row>
  </sheetData>
  <sheetProtection selectLockedCells="1" selectUnlockedCells="1"/>
  <mergeCells count="8">
    <mergeCell ref="A10:G10"/>
    <mergeCell ref="F1:G1"/>
    <mergeCell ref="A2:G2"/>
    <mergeCell ref="E3:G3"/>
    <mergeCell ref="C8:G8"/>
    <mergeCell ref="A5:G5"/>
    <mergeCell ref="A6:G6"/>
    <mergeCell ref="A7:G7"/>
  </mergeCells>
  <printOptions/>
  <pageMargins left="0.7875" right="0.2361111111111111" top="0.31527777777777777" bottom="0.19652777777777777" header="0.5118055555555555" footer="0.5118055555555555"/>
  <pageSetup horizontalDpi="300" verticalDpi="300" orientation="portrait" paperSize="9" scale="86" r:id="rId1"/>
  <rowBreaks count="1" manualBreakCount="1">
    <brk id="16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27"/>
  <sheetViews>
    <sheetView view="pageBreakPreview" zoomScale="60" zoomScalePageLayoutView="0" workbookViewId="0" topLeftCell="A1">
      <selection activeCell="A9" sqref="A9:B9"/>
    </sheetView>
  </sheetViews>
  <sheetFormatPr defaultColWidth="9.00390625" defaultRowHeight="12.75"/>
  <cols>
    <col min="1" max="1" width="73.125" style="0" customWidth="1"/>
    <col min="2" max="2" width="33.875" style="0" customWidth="1"/>
    <col min="3" max="3" width="7.625" style="0" customWidth="1"/>
    <col min="5" max="5" width="9.75390625" style="0" bestFit="1" customWidth="1"/>
  </cols>
  <sheetData>
    <row r="1" spans="1:5" ht="18.75">
      <c r="A1" s="450" t="s">
        <v>264</v>
      </c>
      <c r="B1" s="450"/>
      <c r="C1" s="371"/>
      <c r="D1" s="371"/>
      <c r="E1" s="370"/>
    </row>
    <row r="2" spans="1:5" ht="22.5" customHeight="1">
      <c r="A2" s="451" t="str">
        <f>'вед2017 '!$A$2</f>
        <v>к решению Совета депутатов Рузского городского округа Московской области</v>
      </c>
      <c r="B2" s="451"/>
      <c r="C2" s="371"/>
      <c r="D2" s="371"/>
      <c r="E2" s="370"/>
    </row>
    <row r="3" spans="1:5" ht="18.75">
      <c r="A3" s="450" t="str">
        <f>'вед2017 '!$E$3</f>
        <v>от 26 июля 2017 года № 70/7</v>
      </c>
      <c r="B3" s="450"/>
      <c r="C3" s="371"/>
      <c r="D3" s="371"/>
      <c r="E3" s="370"/>
    </row>
    <row r="4" spans="1:5" ht="18.75">
      <c r="A4" s="342"/>
      <c r="B4" s="394"/>
      <c r="C4" s="371"/>
      <c r="D4" s="371"/>
      <c r="E4" s="370"/>
    </row>
    <row r="5" spans="1:5" ht="18.75">
      <c r="A5" s="450" t="s">
        <v>303</v>
      </c>
      <c r="B5" s="450"/>
      <c r="C5" s="372"/>
      <c r="D5" s="371"/>
      <c r="E5" s="370"/>
    </row>
    <row r="6" spans="1:5" ht="29.25" customHeight="1">
      <c r="A6" s="451" t="str">
        <f>'вед2017 '!$A$6</f>
        <v>к решению Совета депутатов сельского поселения Ивановское </v>
      </c>
      <c r="B6" s="451"/>
      <c r="C6" s="393"/>
      <c r="D6" s="371"/>
      <c r="E6" s="370"/>
    </row>
    <row r="7" spans="1:5" ht="18.75">
      <c r="A7" s="450" t="s">
        <v>258</v>
      </c>
      <c r="B7" s="450"/>
      <c r="C7" s="370"/>
      <c r="D7" s="370"/>
      <c r="E7" s="370"/>
    </row>
    <row r="8" spans="1:5" ht="33.75" customHeight="1">
      <c r="A8" s="451" t="s">
        <v>304</v>
      </c>
      <c r="B8" s="451"/>
      <c r="C8" s="372"/>
      <c r="D8" s="372"/>
      <c r="E8" s="372"/>
    </row>
    <row r="9" spans="1:5" ht="122.25" customHeight="1">
      <c r="A9" s="449" t="s">
        <v>302</v>
      </c>
      <c r="B9" s="449"/>
      <c r="C9" s="370"/>
      <c r="D9" s="370"/>
      <c r="E9" s="370"/>
    </row>
    <row r="10" spans="1:5" ht="18.75">
      <c r="A10" s="395" t="s">
        <v>306</v>
      </c>
      <c r="B10" s="396" t="s">
        <v>0</v>
      </c>
      <c r="C10" s="385"/>
      <c r="D10" s="386"/>
      <c r="E10" s="370"/>
    </row>
    <row r="11" spans="1:5" ht="18.75">
      <c r="A11" s="397">
        <v>1</v>
      </c>
      <c r="B11" s="398">
        <v>2</v>
      </c>
      <c r="C11" s="389"/>
      <c r="D11" s="386"/>
      <c r="E11" s="370"/>
    </row>
    <row r="12" spans="1:5" ht="87.75" customHeight="1">
      <c r="A12" s="399" t="s">
        <v>152</v>
      </c>
      <c r="B12" s="398">
        <v>48.1</v>
      </c>
      <c r="C12" s="392"/>
      <c r="D12" s="386"/>
      <c r="E12" s="384"/>
    </row>
    <row r="13" spans="1:5" ht="78.75">
      <c r="A13" s="399" t="s">
        <v>150</v>
      </c>
      <c r="B13" s="398">
        <v>46.5</v>
      </c>
      <c r="C13" s="392"/>
      <c r="D13" s="386"/>
      <c r="E13" s="370"/>
    </row>
    <row r="14" spans="1:5" ht="45">
      <c r="A14" s="401" t="s">
        <v>308</v>
      </c>
      <c r="B14" s="398">
        <v>1437.5</v>
      </c>
      <c r="C14" s="392"/>
      <c r="D14" s="386"/>
      <c r="E14" s="370"/>
    </row>
    <row r="15" spans="1:5" ht="18.75">
      <c r="A15" s="400" t="s">
        <v>309</v>
      </c>
      <c r="B15" s="398">
        <f>B12+B13+B14</f>
        <v>1532.1</v>
      </c>
      <c r="C15" s="392"/>
      <c r="D15" s="386"/>
      <c r="E15" s="370"/>
    </row>
    <row r="16" spans="1:5" ht="18.75">
      <c r="A16" s="390"/>
      <c r="B16" s="391"/>
      <c r="C16" s="392"/>
      <c r="D16" s="386"/>
      <c r="E16" s="370"/>
    </row>
    <row r="17" spans="1:5" ht="18.75">
      <c r="A17" s="390"/>
      <c r="B17" s="391"/>
      <c r="C17" s="392"/>
      <c r="D17" s="386"/>
      <c r="E17" s="370"/>
    </row>
    <row r="18" spans="1:5" ht="18.75">
      <c r="A18" s="390"/>
      <c r="B18" s="391"/>
      <c r="C18" s="392"/>
      <c r="D18" s="386"/>
      <c r="E18" s="370"/>
    </row>
    <row r="19" spans="1:5" ht="43.5" customHeight="1">
      <c r="A19" s="390"/>
      <c r="B19" s="391"/>
      <c r="C19" s="392"/>
      <c r="D19" s="386"/>
      <c r="E19" s="384"/>
    </row>
    <row r="20" spans="1:5" ht="48.75" customHeight="1">
      <c r="A20" s="386"/>
      <c r="B20" s="387"/>
      <c r="C20" s="388"/>
      <c r="D20" s="386"/>
      <c r="E20" s="370"/>
    </row>
    <row r="21" spans="1:5" ht="46.5" customHeight="1">
      <c r="A21" s="386"/>
      <c r="B21" s="387"/>
      <c r="C21" s="388"/>
      <c r="D21" s="386"/>
      <c r="E21" s="370"/>
    </row>
    <row r="22" spans="1:5" ht="18.75">
      <c r="A22" s="386"/>
      <c r="B22" s="387"/>
      <c r="C22" s="388"/>
      <c r="D22" s="386"/>
      <c r="E22" s="370"/>
    </row>
    <row r="23" spans="1:5" ht="68.25" customHeight="1">
      <c r="A23" s="386"/>
      <c r="B23" s="387"/>
      <c r="C23" s="388"/>
      <c r="D23" s="386"/>
      <c r="E23" s="370"/>
    </row>
    <row r="24" spans="1:5" ht="77.25" customHeight="1">
      <c r="A24" s="386"/>
      <c r="B24" s="387"/>
      <c r="C24" s="388"/>
      <c r="D24" s="386"/>
      <c r="E24" s="370"/>
    </row>
    <row r="25" spans="1:5" ht="18.75">
      <c r="A25" s="386"/>
      <c r="B25" s="387"/>
      <c r="C25" s="388"/>
      <c r="D25" s="386"/>
      <c r="E25" s="384"/>
    </row>
    <row r="26" ht="12.75">
      <c r="B26" s="369"/>
    </row>
    <row r="27" ht="12.75">
      <c r="B27" s="369"/>
    </row>
  </sheetData>
  <sheetProtection/>
  <mergeCells count="8">
    <mergeCell ref="A9:B9"/>
    <mergeCell ref="A1:B1"/>
    <mergeCell ref="A5:B5"/>
    <mergeCell ref="A6:B6"/>
    <mergeCell ref="A7:B7"/>
    <mergeCell ref="A8:B8"/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02"/>
  <sheetViews>
    <sheetView view="pageBreakPreview" zoomScale="90" zoomScaleSheetLayoutView="90" zoomScalePageLayoutView="0" workbookViewId="0" topLeftCell="A2">
      <selection activeCell="I5" sqref="I5:J5"/>
    </sheetView>
  </sheetViews>
  <sheetFormatPr defaultColWidth="6.375" defaultRowHeight="12.75"/>
  <cols>
    <col min="1" max="1" width="5.25390625" style="58" customWidth="1"/>
    <col min="2" max="6" width="4.375" style="58" customWidth="1"/>
    <col min="7" max="8" width="6.125" style="58" customWidth="1"/>
    <col min="9" max="9" width="71.75390625" style="58" customWidth="1"/>
    <col min="10" max="10" width="15.75390625" style="59" customWidth="1"/>
    <col min="11" max="11" width="17.75390625" style="58" customWidth="1"/>
    <col min="12" max="12" width="8.375" style="58" customWidth="1"/>
    <col min="13" max="13" width="6.625" style="58" customWidth="1"/>
    <col min="14" max="16384" width="6.375" style="58" customWidth="1"/>
  </cols>
  <sheetData>
    <row r="1" spans="9:10" ht="15.75">
      <c r="I1" s="452" t="s">
        <v>310</v>
      </c>
      <c r="J1" s="452"/>
    </row>
    <row r="2" spans="9:16" ht="15.75">
      <c r="I2" s="452" t="str">
        <f>'вед2017 '!$A$2</f>
        <v>к решению Совета депутатов Рузского городского округа Московской области</v>
      </c>
      <c r="J2" s="452"/>
      <c r="K2" s="343"/>
      <c r="L2" s="343"/>
      <c r="M2" s="343"/>
      <c r="N2" s="343"/>
      <c r="O2" s="343"/>
      <c r="P2" s="343"/>
    </row>
    <row r="3" spans="9:10" ht="15.75">
      <c r="I3" s="452" t="s">
        <v>322</v>
      </c>
      <c r="J3" s="452"/>
    </row>
    <row r="5" spans="1:10" ht="15" customHeight="1">
      <c r="A5" s="303"/>
      <c r="B5" s="303"/>
      <c r="C5" s="303"/>
      <c r="D5" s="303"/>
      <c r="E5" s="303"/>
      <c r="F5" s="303"/>
      <c r="G5" s="303"/>
      <c r="H5" s="303"/>
      <c r="I5" s="456" t="s">
        <v>241</v>
      </c>
      <c r="J5" s="456"/>
    </row>
    <row r="6" spans="1:10" ht="38.25" customHeight="1">
      <c r="A6" s="303"/>
      <c r="B6" s="303"/>
      <c r="C6" s="303"/>
      <c r="D6" s="303"/>
      <c r="E6" s="303"/>
      <c r="F6" s="303"/>
      <c r="G6" s="303"/>
      <c r="H6" s="303"/>
      <c r="I6" s="457" t="str">
        <f>ИМТ!$A$6</f>
        <v>к решению Совета депутатов сельского поселения Ивановское </v>
      </c>
      <c r="J6" s="457"/>
    </row>
    <row r="7" spans="1:10" ht="13.5" customHeight="1">
      <c r="A7" s="303"/>
      <c r="B7" s="303"/>
      <c r="C7" s="303"/>
      <c r="D7" s="303"/>
      <c r="E7" s="303"/>
      <c r="F7" s="303"/>
      <c r="G7" s="303"/>
      <c r="H7" s="303"/>
      <c r="I7" s="456" t="s">
        <v>260</v>
      </c>
      <c r="J7" s="456"/>
    </row>
    <row r="8" spans="1:10" ht="45" customHeight="1">
      <c r="A8" s="303"/>
      <c r="B8" s="303"/>
      <c r="C8" s="303"/>
      <c r="D8" s="303"/>
      <c r="E8" s="303"/>
      <c r="F8" s="303"/>
      <c r="G8" s="303"/>
      <c r="H8" s="303"/>
      <c r="I8" s="457" t="s">
        <v>226</v>
      </c>
      <c r="J8" s="457"/>
    </row>
    <row r="9" spans="1:10" ht="15.75" customHeight="1">
      <c r="A9" s="303"/>
      <c r="B9" s="303"/>
      <c r="C9" s="303"/>
      <c r="D9" s="303"/>
      <c r="E9" s="303"/>
      <c r="F9" s="303"/>
      <c r="G9" s="303"/>
      <c r="H9" s="303"/>
      <c r="I9" s="304"/>
      <c r="J9" s="304"/>
    </row>
    <row r="10" spans="1:10" ht="15.75">
      <c r="A10" s="303"/>
      <c r="B10" s="303"/>
      <c r="C10" s="303"/>
      <c r="D10" s="303"/>
      <c r="E10" s="303"/>
      <c r="F10" s="303"/>
      <c r="G10" s="303"/>
      <c r="H10" s="303"/>
      <c r="I10" s="5"/>
      <c r="J10" s="305"/>
    </row>
    <row r="11" spans="1:10" ht="41.25" customHeight="1">
      <c r="A11" s="446" t="s">
        <v>234</v>
      </c>
      <c r="B11" s="446"/>
      <c r="C11" s="446"/>
      <c r="D11" s="446"/>
      <c r="E11" s="446"/>
      <c r="F11" s="446"/>
      <c r="G11" s="446"/>
      <c r="H11" s="446"/>
      <c r="I11" s="446"/>
      <c r="J11" s="446"/>
    </row>
    <row r="12" spans="1:10" ht="15.75">
      <c r="A12" s="306"/>
      <c r="B12" s="303"/>
      <c r="C12" s="303"/>
      <c r="D12" s="303"/>
      <c r="E12" s="303"/>
      <c r="F12" s="303"/>
      <c r="G12" s="303"/>
      <c r="H12" s="303"/>
      <c r="I12" s="6"/>
      <c r="J12" s="60"/>
    </row>
    <row r="13" spans="1:10" ht="15.75">
      <c r="A13" s="303"/>
      <c r="B13" s="303"/>
      <c r="C13" s="303"/>
      <c r="D13" s="303"/>
      <c r="E13" s="303"/>
      <c r="F13" s="303"/>
      <c r="G13" s="303"/>
      <c r="H13" s="303"/>
      <c r="I13" s="307"/>
      <c r="J13" s="308"/>
    </row>
    <row r="14" spans="1:10" ht="27.75" customHeight="1">
      <c r="A14" s="11"/>
      <c r="B14" s="454" t="s">
        <v>58</v>
      </c>
      <c r="C14" s="454"/>
      <c r="D14" s="454"/>
      <c r="E14" s="454"/>
      <c r="F14" s="454"/>
      <c r="G14" s="454"/>
      <c r="H14" s="454"/>
      <c r="I14" s="455" t="s">
        <v>59</v>
      </c>
      <c r="J14" s="454" t="s">
        <v>60</v>
      </c>
    </row>
    <row r="15" spans="1:10" ht="88.5" customHeight="1">
      <c r="A15" s="309" t="s">
        <v>61</v>
      </c>
      <c r="B15" s="309" t="s">
        <v>62</v>
      </c>
      <c r="C15" s="309" t="s">
        <v>63</v>
      </c>
      <c r="D15" s="309" t="s">
        <v>64</v>
      </c>
      <c r="E15" s="309" t="s">
        <v>65</v>
      </c>
      <c r="F15" s="309" t="s">
        <v>66</v>
      </c>
      <c r="G15" s="309" t="s">
        <v>151</v>
      </c>
      <c r="H15" s="309" t="s">
        <v>67</v>
      </c>
      <c r="I15" s="455"/>
      <c r="J15" s="454"/>
    </row>
    <row r="16" spans="1:10" s="63" customFormat="1" ht="15.75">
      <c r="A16" s="310"/>
      <c r="B16" s="310"/>
      <c r="C16" s="310"/>
      <c r="D16" s="310"/>
      <c r="E16" s="310"/>
      <c r="F16" s="310"/>
      <c r="G16" s="310"/>
      <c r="H16" s="61"/>
      <c r="I16" s="62" t="s">
        <v>120</v>
      </c>
      <c r="J16" s="155">
        <f>39559.4-'функц2017 '!F14</f>
        <v>-6239.489999999998</v>
      </c>
    </row>
    <row r="17" spans="1:11" s="63" customFormat="1" ht="47.25">
      <c r="A17" s="310"/>
      <c r="B17" s="310"/>
      <c r="C17" s="310"/>
      <c r="D17" s="310"/>
      <c r="E17" s="310"/>
      <c r="F17" s="310"/>
      <c r="G17" s="310"/>
      <c r="H17" s="64"/>
      <c r="I17" s="65" t="s">
        <v>68</v>
      </c>
      <c r="J17" s="156">
        <f>(J42+J43)/(39559.4-('источн 17'!C33+9023.3+267+8+3830))</f>
        <v>0.23608408912902815</v>
      </c>
      <c r="K17" s="152"/>
    </row>
    <row r="18" spans="1:10" s="63" customFormat="1" ht="15.75" hidden="1">
      <c r="A18" s="310"/>
      <c r="B18" s="310"/>
      <c r="C18" s="310"/>
      <c r="D18" s="310"/>
      <c r="E18" s="310"/>
      <c r="F18" s="310"/>
      <c r="G18" s="310"/>
      <c r="H18" s="64"/>
      <c r="I18" s="65"/>
      <c r="J18" s="61"/>
    </row>
    <row r="19" spans="1:10" s="63" customFormat="1" ht="15.75" hidden="1">
      <c r="A19" s="310"/>
      <c r="B19" s="310"/>
      <c r="C19" s="310"/>
      <c r="D19" s="310"/>
      <c r="E19" s="310"/>
      <c r="F19" s="310"/>
      <c r="G19" s="310"/>
      <c r="H19" s="64"/>
      <c r="I19" s="65"/>
      <c r="J19" s="61"/>
    </row>
    <row r="20" spans="1:10" s="63" customFormat="1" ht="15.75" hidden="1">
      <c r="A20" s="310"/>
      <c r="B20" s="310"/>
      <c r="C20" s="310"/>
      <c r="D20" s="310"/>
      <c r="E20" s="310"/>
      <c r="F20" s="310"/>
      <c r="G20" s="310"/>
      <c r="H20" s="64"/>
      <c r="I20" s="65"/>
      <c r="J20" s="61"/>
    </row>
    <row r="21" spans="1:10" s="63" customFormat="1" ht="15.75" hidden="1">
      <c r="A21" s="310"/>
      <c r="B21" s="310"/>
      <c r="C21" s="310"/>
      <c r="D21" s="310"/>
      <c r="E21" s="310"/>
      <c r="F21" s="310"/>
      <c r="G21" s="310"/>
      <c r="H21" s="64"/>
      <c r="I21" s="65"/>
      <c r="J21" s="61"/>
    </row>
    <row r="22" spans="1:10" s="63" customFormat="1" ht="15.75" hidden="1">
      <c r="A22" s="310"/>
      <c r="B22" s="310"/>
      <c r="C22" s="310"/>
      <c r="D22" s="310"/>
      <c r="E22" s="310"/>
      <c r="F22" s="310"/>
      <c r="G22" s="310"/>
      <c r="H22" s="64"/>
      <c r="I22" s="65"/>
      <c r="J22" s="61"/>
    </row>
    <row r="23" spans="1:10" s="63" customFormat="1" ht="15.75" hidden="1">
      <c r="A23" s="310"/>
      <c r="B23" s="310"/>
      <c r="C23" s="310"/>
      <c r="D23" s="310"/>
      <c r="E23" s="310"/>
      <c r="F23" s="310"/>
      <c r="G23" s="310"/>
      <c r="H23" s="64"/>
      <c r="I23" s="65"/>
      <c r="J23" s="61"/>
    </row>
    <row r="24" spans="1:10" s="63" customFormat="1" ht="15.75" hidden="1">
      <c r="A24" s="310"/>
      <c r="B24" s="310"/>
      <c r="C24" s="310"/>
      <c r="D24" s="310"/>
      <c r="E24" s="310"/>
      <c r="F24" s="310"/>
      <c r="G24" s="310"/>
      <c r="H24" s="64"/>
      <c r="I24" s="65"/>
      <c r="J24" s="61"/>
    </row>
    <row r="25" spans="1:10" ht="15.75">
      <c r="A25" s="311"/>
      <c r="B25" s="311"/>
      <c r="C25" s="311"/>
      <c r="D25" s="311"/>
      <c r="E25" s="311"/>
      <c r="F25" s="311"/>
      <c r="G25" s="311"/>
      <c r="H25" s="66"/>
      <c r="I25" s="62" t="s">
        <v>69</v>
      </c>
      <c r="J25" s="61"/>
    </row>
    <row r="26" spans="1:10" ht="47.25" hidden="1">
      <c r="A26" s="312" t="s">
        <v>70</v>
      </c>
      <c r="B26" s="312"/>
      <c r="C26" s="312"/>
      <c r="D26" s="312"/>
      <c r="E26" s="312"/>
      <c r="F26" s="312"/>
      <c r="G26" s="312"/>
      <c r="H26" s="67" t="s">
        <v>70</v>
      </c>
      <c r="I26" s="62" t="s">
        <v>71</v>
      </c>
      <c r="J26" s="61"/>
    </row>
    <row r="27" spans="1:10" ht="50.25" hidden="1">
      <c r="A27" s="313" t="s">
        <v>70</v>
      </c>
      <c r="B27" s="313"/>
      <c r="C27" s="313"/>
      <c r="D27" s="313"/>
      <c r="E27" s="313"/>
      <c r="F27" s="313"/>
      <c r="G27" s="313"/>
      <c r="H27" s="66" t="s">
        <v>72</v>
      </c>
      <c r="I27" s="68" t="s">
        <v>73</v>
      </c>
      <c r="J27" s="157"/>
    </row>
    <row r="28" spans="1:10" ht="12.75" customHeight="1" hidden="1">
      <c r="A28" s="313" t="s">
        <v>70</v>
      </c>
      <c r="B28" s="313"/>
      <c r="C28" s="313"/>
      <c r="D28" s="313"/>
      <c r="E28" s="313"/>
      <c r="F28" s="313"/>
      <c r="G28" s="313"/>
      <c r="H28" s="66" t="s">
        <v>74</v>
      </c>
      <c r="I28" s="68" t="s">
        <v>75</v>
      </c>
      <c r="J28" s="157"/>
    </row>
    <row r="29" spans="1:10" ht="50.25" hidden="1">
      <c r="A29" s="313" t="s">
        <v>70</v>
      </c>
      <c r="B29" s="313"/>
      <c r="C29" s="313"/>
      <c r="D29" s="313"/>
      <c r="E29" s="313"/>
      <c r="F29" s="313"/>
      <c r="G29" s="313"/>
      <c r="H29" s="66" t="s">
        <v>76</v>
      </c>
      <c r="I29" s="68" t="s">
        <v>77</v>
      </c>
      <c r="J29" s="157"/>
    </row>
    <row r="30" spans="1:10" ht="12.75" customHeight="1" hidden="1">
      <c r="A30" s="313" t="s">
        <v>70</v>
      </c>
      <c r="B30" s="313"/>
      <c r="C30" s="313"/>
      <c r="D30" s="313"/>
      <c r="E30" s="313"/>
      <c r="F30" s="313"/>
      <c r="G30" s="313"/>
      <c r="H30" s="66" t="s">
        <v>78</v>
      </c>
      <c r="I30" s="68" t="s">
        <v>79</v>
      </c>
      <c r="J30" s="157"/>
    </row>
    <row r="31" spans="1:10" ht="31.5">
      <c r="A31" s="312" t="s">
        <v>70</v>
      </c>
      <c r="B31" s="312" t="s">
        <v>9</v>
      </c>
      <c r="C31" s="312" t="s">
        <v>11</v>
      </c>
      <c r="D31" s="312" t="s">
        <v>80</v>
      </c>
      <c r="E31" s="312" t="s">
        <v>80</v>
      </c>
      <c r="F31" s="312" t="s">
        <v>80</v>
      </c>
      <c r="G31" s="312" t="s">
        <v>81</v>
      </c>
      <c r="H31" s="67" t="s">
        <v>70</v>
      </c>
      <c r="I31" s="62" t="s">
        <v>82</v>
      </c>
      <c r="J31" s="168">
        <f>J32-J34</f>
        <v>0</v>
      </c>
    </row>
    <row r="32" spans="1:10" ht="31.5">
      <c r="A32" s="313" t="s">
        <v>70</v>
      </c>
      <c r="B32" s="313" t="s">
        <v>9</v>
      </c>
      <c r="C32" s="313" t="s">
        <v>11</v>
      </c>
      <c r="D32" s="313" t="s">
        <v>80</v>
      </c>
      <c r="E32" s="313" t="s">
        <v>80</v>
      </c>
      <c r="F32" s="313" t="s">
        <v>80</v>
      </c>
      <c r="G32" s="313" t="s">
        <v>81</v>
      </c>
      <c r="H32" s="66" t="s">
        <v>72</v>
      </c>
      <c r="I32" s="69" t="s">
        <v>83</v>
      </c>
      <c r="J32" s="157">
        <f>J33</f>
        <v>0</v>
      </c>
    </row>
    <row r="33" spans="1:10" ht="31.5">
      <c r="A33" s="313" t="s">
        <v>70</v>
      </c>
      <c r="B33" s="313" t="s">
        <v>9</v>
      </c>
      <c r="C33" s="313" t="s">
        <v>11</v>
      </c>
      <c r="D33" s="313" t="s">
        <v>80</v>
      </c>
      <c r="E33" s="313" t="s">
        <v>80</v>
      </c>
      <c r="F33" s="313" t="s">
        <v>37</v>
      </c>
      <c r="G33" s="313" t="s">
        <v>81</v>
      </c>
      <c r="H33" s="66" t="s">
        <v>74</v>
      </c>
      <c r="I33" s="69" t="s">
        <v>84</v>
      </c>
      <c r="J33" s="158">
        <v>0</v>
      </c>
    </row>
    <row r="34" spans="1:10" ht="31.5">
      <c r="A34" s="313" t="s">
        <v>70</v>
      </c>
      <c r="B34" s="313" t="s">
        <v>9</v>
      </c>
      <c r="C34" s="313" t="s">
        <v>11</v>
      </c>
      <c r="D34" s="313" t="s">
        <v>80</v>
      </c>
      <c r="E34" s="313" t="s">
        <v>80</v>
      </c>
      <c r="F34" s="313" t="s">
        <v>80</v>
      </c>
      <c r="G34" s="313" t="s">
        <v>81</v>
      </c>
      <c r="H34" s="66" t="s">
        <v>76</v>
      </c>
      <c r="I34" s="69" t="s">
        <v>85</v>
      </c>
      <c r="J34" s="158">
        <f>J35</f>
        <v>0</v>
      </c>
    </row>
    <row r="35" spans="1:10" ht="31.5">
      <c r="A35" s="313" t="s">
        <v>70</v>
      </c>
      <c r="B35" s="313" t="s">
        <v>9</v>
      </c>
      <c r="C35" s="313" t="s">
        <v>11</v>
      </c>
      <c r="D35" s="313" t="s">
        <v>80</v>
      </c>
      <c r="E35" s="313" t="s">
        <v>80</v>
      </c>
      <c r="F35" s="313" t="s">
        <v>37</v>
      </c>
      <c r="G35" s="313" t="s">
        <v>81</v>
      </c>
      <c r="H35" s="66" t="s">
        <v>78</v>
      </c>
      <c r="I35" s="69" t="s">
        <v>86</v>
      </c>
      <c r="J35" s="158">
        <v>0</v>
      </c>
    </row>
    <row r="36" spans="1:10" ht="31.5" hidden="1">
      <c r="A36" s="312" t="s">
        <v>70</v>
      </c>
      <c r="B36" s="312" t="s">
        <v>9</v>
      </c>
      <c r="C36" s="312" t="s">
        <v>14</v>
      </c>
      <c r="D36" s="312" t="s">
        <v>80</v>
      </c>
      <c r="E36" s="312" t="s">
        <v>80</v>
      </c>
      <c r="F36" s="312" t="s">
        <v>80</v>
      </c>
      <c r="G36" s="312" t="s">
        <v>81</v>
      </c>
      <c r="H36" s="67" t="s">
        <v>70</v>
      </c>
      <c r="I36" s="62" t="s">
        <v>87</v>
      </c>
      <c r="J36" s="155">
        <f>J37-J39</f>
        <v>0</v>
      </c>
    </row>
    <row r="37" spans="1:10" ht="31.5" hidden="1">
      <c r="A37" s="313" t="s">
        <v>70</v>
      </c>
      <c r="B37" s="313" t="s">
        <v>9</v>
      </c>
      <c r="C37" s="313" t="s">
        <v>14</v>
      </c>
      <c r="D37" s="313" t="s">
        <v>80</v>
      </c>
      <c r="E37" s="313" t="s">
        <v>80</v>
      </c>
      <c r="F37" s="313" t="s">
        <v>80</v>
      </c>
      <c r="G37" s="313" t="s">
        <v>81</v>
      </c>
      <c r="H37" s="66" t="s">
        <v>72</v>
      </c>
      <c r="I37" s="69" t="s">
        <v>88</v>
      </c>
      <c r="J37" s="158">
        <f>J38</f>
        <v>0</v>
      </c>
    </row>
    <row r="38" spans="1:10" ht="47.25" hidden="1">
      <c r="A38" s="313" t="s">
        <v>70</v>
      </c>
      <c r="B38" s="313" t="s">
        <v>9</v>
      </c>
      <c r="C38" s="313" t="s">
        <v>14</v>
      </c>
      <c r="D38" s="313" t="s">
        <v>80</v>
      </c>
      <c r="E38" s="313" t="s">
        <v>80</v>
      </c>
      <c r="F38" s="313" t="s">
        <v>41</v>
      </c>
      <c r="G38" s="313" t="s">
        <v>81</v>
      </c>
      <c r="H38" s="66" t="s">
        <v>74</v>
      </c>
      <c r="I38" s="69" t="s">
        <v>89</v>
      </c>
      <c r="J38" s="158"/>
    </row>
    <row r="39" spans="1:10" ht="31.5" hidden="1">
      <c r="A39" s="313" t="s">
        <v>70</v>
      </c>
      <c r="B39" s="313" t="s">
        <v>9</v>
      </c>
      <c r="C39" s="313" t="s">
        <v>14</v>
      </c>
      <c r="D39" s="313" t="s">
        <v>80</v>
      </c>
      <c r="E39" s="313" t="s">
        <v>80</v>
      </c>
      <c r="F39" s="313" t="s">
        <v>80</v>
      </c>
      <c r="G39" s="313" t="s">
        <v>81</v>
      </c>
      <c r="H39" s="66" t="s">
        <v>76</v>
      </c>
      <c r="I39" s="69" t="s">
        <v>90</v>
      </c>
      <c r="J39" s="158">
        <f>J40</f>
        <v>0</v>
      </c>
    </row>
    <row r="40" spans="1:10" ht="31.5" hidden="1">
      <c r="A40" s="313" t="s">
        <v>70</v>
      </c>
      <c r="B40" s="313" t="s">
        <v>9</v>
      </c>
      <c r="C40" s="313" t="s">
        <v>14</v>
      </c>
      <c r="D40" s="313" t="s">
        <v>80</v>
      </c>
      <c r="E40" s="313" t="s">
        <v>80</v>
      </c>
      <c r="F40" s="313" t="s">
        <v>41</v>
      </c>
      <c r="G40" s="313" t="s">
        <v>81</v>
      </c>
      <c r="H40" s="66" t="s">
        <v>78</v>
      </c>
      <c r="I40" s="69" t="s">
        <v>91</v>
      </c>
      <c r="J40" s="158"/>
    </row>
    <row r="41" spans="1:10" ht="21" customHeight="1">
      <c r="A41" s="312" t="s">
        <v>70</v>
      </c>
      <c r="B41" s="312" t="s">
        <v>9</v>
      </c>
      <c r="C41" s="312" t="s">
        <v>41</v>
      </c>
      <c r="D41" s="312" t="s">
        <v>80</v>
      </c>
      <c r="E41" s="312" t="s">
        <v>80</v>
      </c>
      <c r="F41" s="312" t="s">
        <v>80</v>
      </c>
      <c r="G41" s="312" t="s">
        <v>81</v>
      </c>
      <c r="H41" s="67" t="s">
        <v>70</v>
      </c>
      <c r="I41" s="62" t="s">
        <v>92</v>
      </c>
      <c r="J41" s="274">
        <f>J43+J42</f>
        <v>6239.489999999998</v>
      </c>
    </row>
    <row r="42" spans="1:10" ht="31.5">
      <c r="A42" s="313" t="s">
        <v>70</v>
      </c>
      <c r="B42" s="313" t="s">
        <v>9</v>
      </c>
      <c r="C42" s="313" t="s">
        <v>41</v>
      </c>
      <c r="D42" s="313" t="s">
        <v>11</v>
      </c>
      <c r="E42" s="313" t="s">
        <v>9</v>
      </c>
      <c r="F42" s="313" t="s">
        <v>37</v>
      </c>
      <c r="G42" s="313" t="s">
        <v>81</v>
      </c>
      <c r="H42" s="66" t="s">
        <v>93</v>
      </c>
      <c r="I42" s="69" t="s">
        <v>94</v>
      </c>
      <c r="J42" s="274">
        <f>-39559.4</f>
        <v>-39559.4</v>
      </c>
    </row>
    <row r="43" spans="1:10" ht="31.5">
      <c r="A43" s="313" t="s">
        <v>70</v>
      </c>
      <c r="B43" s="313" t="s">
        <v>9</v>
      </c>
      <c r="C43" s="313" t="s">
        <v>41</v>
      </c>
      <c r="D43" s="313" t="s">
        <v>11</v>
      </c>
      <c r="E43" s="313" t="s">
        <v>9</v>
      </c>
      <c r="F43" s="313" t="s">
        <v>37</v>
      </c>
      <c r="G43" s="313" t="s">
        <v>81</v>
      </c>
      <c r="H43" s="66" t="s">
        <v>95</v>
      </c>
      <c r="I43" s="69" t="s">
        <v>96</v>
      </c>
      <c r="J43" s="157">
        <f>'функц2017 '!F14+J34</f>
        <v>45798.89</v>
      </c>
    </row>
    <row r="44" spans="1:10" ht="31.5" hidden="1">
      <c r="A44" s="312" t="s">
        <v>70</v>
      </c>
      <c r="B44" s="312" t="s">
        <v>9</v>
      </c>
      <c r="C44" s="312" t="s">
        <v>19</v>
      </c>
      <c r="D44" s="312" t="s">
        <v>80</v>
      </c>
      <c r="E44" s="312" t="s">
        <v>80</v>
      </c>
      <c r="F44" s="312" t="s">
        <v>80</v>
      </c>
      <c r="G44" s="312" t="s">
        <v>81</v>
      </c>
      <c r="H44" s="67" t="s">
        <v>70</v>
      </c>
      <c r="I44" s="62" t="s">
        <v>97</v>
      </c>
      <c r="J44" s="157">
        <f>J45+J47+J50</f>
        <v>0</v>
      </c>
    </row>
    <row r="45" spans="1:10" ht="31.5" hidden="1">
      <c r="A45" s="313"/>
      <c r="B45" s="313"/>
      <c r="C45" s="313"/>
      <c r="D45" s="313"/>
      <c r="E45" s="313"/>
      <c r="F45" s="313"/>
      <c r="G45" s="313"/>
      <c r="H45" s="67" t="s">
        <v>70</v>
      </c>
      <c r="I45" s="62" t="s">
        <v>98</v>
      </c>
      <c r="J45" s="157">
        <f>J46</f>
        <v>0</v>
      </c>
    </row>
    <row r="46" spans="1:10" ht="31.5" hidden="1">
      <c r="A46" s="313"/>
      <c r="B46" s="313"/>
      <c r="C46" s="313"/>
      <c r="D46" s="313"/>
      <c r="E46" s="313"/>
      <c r="F46" s="313"/>
      <c r="G46" s="313"/>
      <c r="H46" s="66" t="s">
        <v>99</v>
      </c>
      <c r="I46" s="69" t="s">
        <v>100</v>
      </c>
      <c r="J46" s="157"/>
    </row>
    <row r="47" spans="1:10" ht="15.75" hidden="1">
      <c r="A47" s="312" t="s">
        <v>70</v>
      </c>
      <c r="B47" s="312" t="s">
        <v>9</v>
      </c>
      <c r="C47" s="312" t="s">
        <v>19</v>
      </c>
      <c r="D47" s="312" t="s">
        <v>16</v>
      </c>
      <c r="E47" s="312" t="s">
        <v>80</v>
      </c>
      <c r="F47" s="312" t="s">
        <v>80</v>
      </c>
      <c r="G47" s="312" t="s">
        <v>81</v>
      </c>
      <c r="H47" s="67" t="s">
        <v>70</v>
      </c>
      <c r="I47" s="62" t="s">
        <v>101</v>
      </c>
      <c r="J47" s="61">
        <f>J48</f>
        <v>0</v>
      </c>
    </row>
    <row r="48" spans="1:10" ht="94.5" hidden="1">
      <c r="A48" s="313" t="s">
        <v>70</v>
      </c>
      <c r="B48" s="313" t="s">
        <v>9</v>
      </c>
      <c r="C48" s="313" t="s">
        <v>19</v>
      </c>
      <c r="D48" s="313" t="s">
        <v>16</v>
      </c>
      <c r="E48" s="313" t="s">
        <v>80</v>
      </c>
      <c r="F48" s="313" t="s">
        <v>80</v>
      </c>
      <c r="G48" s="313" t="s">
        <v>81</v>
      </c>
      <c r="H48" s="66" t="s">
        <v>76</v>
      </c>
      <c r="I48" s="69" t="s">
        <v>102</v>
      </c>
      <c r="J48" s="157">
        <f>J49</f>
        <v>0</v>
      </c>
    </row>
    <row r="49" spans="1:10" ht="78.75" hidden="1">
      <c r="A49" s="313" t="s">
        <v>70</v>
      </c>
      <c r="B49" s="313" t="s">
        <v>9</v>
      </c>
      <c r="C49" s="313" t="s">
        <v>19</v>
      </c>
      <c r="D49" s="313" t="s">
        <v>16</v>
      </c>
      <c r="E49" s="313" t="s">
        <v>80</v>
      </c>
      <c r="F49" s="313" t="s">
        <v>41</v>
      </c>
      <c r="G49" s="313" t="s">
        <v>81</v>
      </c>
      <c r="H49" s="66" t="s">
        <v>78</v>
      </c>
      <c r="I49" s="69" t="s">
        <v>103</v>
      </c>
      <c r="J49" s="158"/>
    </row>
    <row r="50" spans="1:10" ht="12.75" customHeight="1" hidden="1">
      <c r="A50" s="313" t="s">
        <v>70</v>
      </c>
      <c r="B50" s="313" t="s">
        <v>9</v>
      </c>
      <c r="C50" s="313" t="s">
        <v>19</v>
      </c>
      <c r="D50" s="313" t="s">
        <v>41</v>
      </c>
      <c r="E50" s="313" t="s">
        <v>80</v>
      </c>
      <c r="F50" s="313" t="s">
        <v>80</v>
      </c>
      <c r="G50" s="313" t="s">
        <v>81</v>
      </c>
      <c r="H50" s="66" t="s">
        <v>70</v>
      </c>
      <c r="I50" s="62" t="s">
        <v>87</v>
      </c>
      <c r="J50" s="157">
        <f>J51-J53</f>
        <v>0</v>
      </c>
    </row>
    <row r="51" spans="1:10" ht="31.5" hidden="1">
      <c r="A51" s="313" t="s">
        <v>70</v>
      </c>
      <c r="B51" s="313" t="s">
        <v>9</v>
      </c>
      <c r="C51" s="313" t="s">
        <v>19</v>
      </c>
      <c r="D51" s="313" t="s">
        <v>41</v>
      </c>
      <c r="E51" s="313" t="s">
        <v>80</v>
      </c>
      <c r="F51" s="313" t="s">
        <v>80</v>
      </c>
      <c r="G51" s="313" t="s">
        <v>81</v>
      </c>
      <c r="H51" s="66" t="s">
        <v>104</v>
      </c>
      <c r="I51" s="69" t="s">
        <v>105</v>
      </c>
      <c r="J51" s="157">
        <f>J52</f>
        <v>0</v>
      </c>
    </row>
    <row r="52" spans="1:10" ht="31.5" hidden="1">
      <c r="A52" s="314" t="s">
        <v>70</v>
      </c>
      <c r="B52" s="314" t="s">
        <v>9</v>
      </c>
      <c r="C52" s="314" t="s">
        <v>19</v>
      </c>
      <c r="D52" s="314" t="s">
        <v>41</v>
      </c>
      <c r="E52" s="314" t="s">
        <v>9</v>
      </c>
      <c r="F52" s="314" t="s">
        <v>41</v>
      </c>
      <c r="G52" s="314" t="s">
        <v>81</v>
      </c>
      <c r="H52" s="315" t="s">
        <v>106</v>
      </c>
      <c r="I52" s="69" t="s">
        <v>107</v>
      </c>
      <c r="J52" s="157"/>
    </row>
    <row r="53" spans="1:10" ht="12.75" customHeight="1" hidden="1">
      <c r="A53" s="313" t="s">
        <v>70</v>
      </c>
      <c r="B53" s="313" t="s">
        <v>9</v>
      </c>
      <c r="C53" s="313" t="s">
        <v>19</v>
      </c>
      <c r="D53" s="313" t="s">
        <v>41</v>
      </c>
      <c r="E53" s="313" t="s">
        <v>80</v>
      </c>
      <c r="F53" s="313" t="s">
        <v>80</v>
      </c>
      <c r="G53" s="313" t="s">
        <v>81</v>
      </c>
      <c r="H53" s="66" t="s">
        <v>28</v>
      </c>
      <c r="I53" s="69" t="s">
        <v>108</v>
      </c>
      <c r="J53" s="157">
        <f>J54</f>
        <v>0</v>
      </c>
    </row>
    <row r="54" spans="1:10" ht="31.5" hidden="1">
      <c r="A54" s="313" t="s">
        <v>70</v>
      </c>
      <c r="B54" s="313" t="s">
        <v>9</v>
      </c>
      <c r="C54" s="313" t="s">
        <v>19</v>
      </c>
      <c r="D54" s="313" t="s">
        <v>41</v>
      </c>
      <c r="E54" s="313" t="s">
        <v>9</v>
      </c>
      <c r="F54" s="313" t="s">
        <v>41</v>
      </c>
      <c r="G54" s="313" t="s">
        <v>81</v>
      </c>
      <c r="H54" s="66" t="s">
        <v>109</v>
      </c>
      <c r="I54" s="69" t="s">
        <v>110</v>
      </c>
      <c r="J54" s="157"/>
    </row>
    <row r="55" spans="1:10" ht="15.75">
      <c r="A55" s="312" t="s">
        <v>70</v>
      </c>
      <c r="B55" s="312" t="s">
        <v>80</v>
      </c>
      <c r="C55" s="312" t="s">
        <v>80</v>
      </c>
      <c r="D55" s="312" t="s">
        <v>80</v>
      </c>
      <c r="E55" s="312" t="s">
        <v>80</v>
      </c>
      <c r="F55" s="312" t="s">
        <v>80</v>
      </c>
      <c r="G55" s="312" t="s">
        <v>81</v>
      </c>
      <c r="H55" s="67" t="s">
        <v>70</v>
      </c>
      <c r="I55" s="62"/>
      <c r="J55" s="61">
        <f>J31+J36+J41+J44</f>
        <v>6239.489999999998</v>
      </c>
    </row>
    <row r="56" spans="1:10" ht="15.75">
      <c r="A56" s="316"/>
      <c r="B56" s="316"/>
      <c r="C56" s="316"/>
      <c r="D56" s="316"/>
      <c r="E56" s="316"/>
      <c r="F56" s="316"/>
      <c r="G56" s="316"/>
      <c r="H56" s="70"/>
      <c r="I56" s="71"/>
      <c r="J56" s="72"/>
    </row>
    <row r="57" spans="1:10" ht="15.75">
      <c r="A57" s="185"/>
      <c r="B57" s="185"/>
      <c r="C57" s="185"/>
      <c r="D57" s="185"/>
      <c r="E57" s="185"/>
      <c r="F57" s="185"/>
      <c r="G57" s="185"/>
      <c r="H57" s="73"/>
      <c r="I57" s="74"/>
      <c r="J57" s="75"/>
    </row>
    <row r="58" spans="1:10" ht="15.75">
      <c r="A58" s="185"/>
      <c r="B58" s="185"/>
      <c r="C58" s="185"/>
      <c r="D58" s="185"/>
      <c r="E58" s="185"/>
      <c r="F58" s="185"/>
      <c r="G58" s="185"/>
      <c r="H58" s="186"/>
      <c r="I58" s="186"/>
      <c r="J58" s="75"/>
    </row>
    <row r="59" spans="1:10" s="63" customFormat="1" ht="15.75" hidden="1">
      <c r="A59" s="185"/>
      <c r="B59" s="185"/>
      <c r="C59" s="185"/>
      <c r="D59" s="185"/>
      <c r="E59" s="185"/>
      <c r="F59" s="185"/>
      <c r="G59" s="185"/>
      <c r="H59" s="187"/>
      <c r="I59" s="71"/>
      <c r="J59" s="72"/>
    </row>
    <row r="60" spans="1:10" ht="15.75" hidden="1">
      <c r="A60" s="185"/>
      <c r="B60" s="185"/>
      <c r="C60" s="185"/>
      <c r="D60" s="185"/>
      <c r="E60" s="185"/>
      <c r="F60" s="185"/>
      <c r="G60" s="185"/>
      <c r="H60" s="188"/>
      <c r="I60" s="74"/>
      <c r="J60" s="75"/>
    </row>
    <row r="61" spans="1:10" ht="15.75" hidden="1">
      <c r="A61" s="185"/>
      <c r="B61" s="185"/>
      <c r="C61" s="185"/>
      <c r="D61" s="185"/>
      <c r="E61" s="185"/>
      <c r="F61" s="185"/>
      <c r="G61" s="185"/>
      <c r="H61" s="188"/>
      <c r="I61" s="74"/>
      <c r="J61" s="75"/>
    </row>
    <row r="62" spans="1:10" ht="15.75" hidden="1">
      <c r="A62" s="185"/>
      <c r="B62" s="185"/>
      <c r="C62" s="185"/>
      <c r="D62" s="185"/>
      <c r="E62" s="185"/>
      <c r="F62" s="185"/>
      <c r="G62" s="185"/>
      <c r="H62" s="188"/>
      <c r="I62" s="74"/>
      <c r="J62" s="75"/>
    </row>
    <row r="63" spans="1:10" ht="15.75" hidden="1">
      <c r="A63" s="185"/>
      <c r="B63" s="185"/>
      <c r="C63" s="185"/>
      <c r="D63" s="185"/>
      <c r="E63" s="185"/>
      <c r="F63" s="185"/>
      <c r="G63" s="185"/>
      <c r="H63" s="188"/>
      <c r="I63" s="74"/>
      <c r="J63" s="75"/>
    </row>
    <row r="64" spans="1:10" ht="15.75" hidden="1">
      <c r="A64" s="185"/>
      <c r="B64" s="185"/>
      <c r="C64" s="185"/>
      <c r="D64" s="185"/>
      <c r="E64" s="185"/>
      <c r="F64" s="185"/>
      <c r="G64" s="185"/>
      <c r="H64" s="188"/>
      <c r="I64" s="71"/>
      <c r="J64" s="72"/>
    </row>
    <row r="65" spans="1:10" s="76" customFormat="1" ht="15.75">
      <c r="A65" s="185"/>
      <c r="B65" s="185"/>
      <c r="C65" s="185"/>
      <c r="D65" s="185"/>
      <c r="E65" s="185"/>
      <c r="F65" s="185"/>
      <c r="G65" s="185"/>
      <c r="H65" s="453"/>
      <c r="I65" s="453"/>
      <c r="J65" s="453"/>
    </row>
    <row r="66" spans="1:10" s="76" customFormat="1" ht="15">
      <c r="A66" s="58"/>
      <c r="B66" s="58"/>
      <c r="C66" s="58"/>
      <c r="D66" s="58"/>
      <c r="E66" s="58"/>
      <c r="F66" s="58"/>
      <c r="G66" s="58"/>
      <c r="J66" s="77"/>
    </row>
    <row r="67" spans="1:10" s="76" customFormat="1" ht="15">
      <c r="A67" s="58"/>
      <c r="B67" s="58"/>
      <c r="C67" s="58"/>
      <c r="D67" s="58"/>
      <c r="E67" s="58"/>
      <c r="F67" s="58"/>
      <c r="G67" s="58"/>
      <c r="J67" s="77"/>
    </row>
    <row r="68" spans="1:10" s="76" customFormat="1" ht="15">
      <c r="A68" s="58"/>
      <c r="B68" s="58"/>
      <c r="C68" s="58"/>
      <c r="D68" s="58"/>
      <c r="E68" s="58"/>
      <c r="F68" s="58"/>
      <c r="G68" s="58"/>
      <c r="J68" s="77"/>
    </row>
    <row r="69" spans="1:10" s="76" customFormat="1" ht="15">
      <c r="A69" s="58"/>
      <c r="B69" s="58"/>
      <c r="C69" s="58"/>
      <c r="D69" s="58"/>
      <c r="E69" s="58"/>
      <c r="F69" s="58"/>
      <c r="G69" s="58"/>
      <c r="J69" s="77"/>
    </row>
    <row r="70" spans="1:10" s="76" customFormat="1" ht="15">
      <c r="A70" s="58"/>
      <c r="B70" s="58"/>
      <c r="C70" s="58"/>
      <c r="D70" s="58"/>
      <c r="E70" s="58"/>
      <c r="F70" s="58"/>
      <c r="G70" s="58"/>
      <c r="J70" s="77"/>
    </row>
    <row r="71" spans="1:10" s="76" customFormat="1" ht="15">
      <c r="A71" s="58"/>
      <c r="B71" s="58"/>
      <c r="C71" s="58"/>
      <c r="D71" s="58"/>
      <c r="E71" s="58"/>
      <c r="F71" s="58"/>
      <c r="G71" s="58"/>
      <c r="J71" s="77"/>
    </row>
    <row r="72" spans="1:10" s="76" customFormat="1" ht="15">
      <c r="A72" s="58"/>
      <c r="B72" s="58"/>
      <c r="C72" s="58"/>
      <c r="D72" s="58"/>
      <c r="E72" s="58"/>
      <c r="F72" s="58"/>
      <c r="G72" s="58"/>
      <c r="J72" s="77"/>
    </row>
    <row r="73" spans="1:10" s="76" customFormat="1" ht="15">
      <c r="A73" s="58"/>
      <c r="B73" s="58"/>
      <c r="C73" s="58"/>
      <c r="D73" s="58"/>
      <c r="E73" s="58"/>
      <c r="F73" s="58"/>
      <c r="G73" s="58"/>
      <c r="J73" s="77"/>
    </row>
    <row r="74" spans="1:10" s="76" customFormat="1" ht="15">
      <c r="A74" s="58"/>
      <c r="B74" s="58"/>
      <c r="C74" s="58"/>
      <c r="D74" s="58"/>
      <c r="E74" s="58"/>
      <c r="F74" s="58"/>
      <c r="G74" s="58"/>
      <c r="J74" s="77"/>
    </row>
    <row r="75" spans="1:10" s="76" customFormat="1" ht="15">
      <c r="A75" s="58"/>
      <c r="B75" s="58"/>
      <c r="C75" s="58"/>
      <c r="D75" s="58"/>
      <c r="E75" s="58"/>
      <c r="F75" s="58"/>
      <c r="G75" s="58"/>
      <c r="J75" s="77"/>
    </row>
    <row r="76" spans="1:10" s="76" customFormat="1" ht="15">
      <c r="A76" s="58"/>
      <c r="B76" s="58"/>
      <c r="C76" s="58"/>
      <c r="D76" s="58"/>
      <c r="E76" s="58"/>
      <c r="F76" s="58"/>
      <c r="G76" s="58"/>
      <c r="J76" s="77"/>
    </row>
    <row r="77" spans="1:10" s="76" customFormat="1" ht="15">
      <c r="A77" s="58"/>
      <c r="B77" s="58"/>
      <c r="C77" s="58"/>
      <c r="D77" s="58"/>
      <c r="E77" s="58"/>
      <c r="F77" s="58"/>
      <c r="G77" s="58"/>
      <c r="J77" s="77"/>
    </row>
    <row r="78" spans="1:10" s="76" customFormat="1" ht="15">
      <c r="A78" s="58"/>
      <c r="B78" s="58"/>
      <c r="C78" s="58"/>
      <c r="D78" s="58"/>
      <c r="E78" s="58"/>
      <c r="F78" s="58"/>
      <c r="G78" s="58"/>
      <c r="J78" s="77"/>
    </row>
    <row r="79" spans="1:10" s="76" customFormat="1" ht="15">
      <c r="A79" s="58"/>
      <c r="B79" s="58"/>
      <c r="C79" s="58"/>
      <c r="D79" s="58"/>
      <c r="E79" s="58"/>
      <c r="F79" s="58"/>
      <c r="G79" s="58"/>
      <c r="J79" s="77"/>
    </row>
    <row r="80" spans="1:10" s="76" customFormat="1" ht="15">
      <c r="A80" s="58"/>
      <c r="B80" s="58"/>
      <c r="C80" s="58"/>
      <c r="D80" s="58"/>
      <c r="E80" s="58"/>
      <c r="F80" s="58"/>
      <c r="G80" s="58"/>
      <c r="I80" s="78"/>
      <c r="J80" s="77"/>
    </row>
    <row r="81" spans="1:10" s="76" customFormat="1" ht="15">
      <c r="A81" s="58"/>
      <c r="B81" s="58"/>
      <c r="C81" s="58"/>
      <c r="D81" s="58"/>
      <c r="E81" s="58"/>
      <c r="F81" s="58"/>
      <c r="G81" s="58"/>
      <c r="J81" s="77"/>
    </row>
    <row r="82" spans="1:10" s="76" customFormat="1" ht="15">
      <c r="A82" s="58"/>
      <c r="B82" s="58"/>
      <c r="C82" s="58"/>
      <c r="D82" s="58"/>
      <c r="E82" s="58"/>
      <c r="F82" s="58"/>
      <c r="G82" s="58"/>
      <c r="J82" s="77"/>
    </row>
    <row r="83" spans="1:10" s="76" customFormat="1" ht="15">
      <c r="A83" s="58"/>
      <c r="B83" s="58"/>
      <c r="C83" s="58"/>
      <c r="D83" s="58"/>
      <c r="E83" s="58"/>
      <c r="F83" s="58"/>
      <c r="G83" s="58"/>
      <c r="J83" s="77"/>
    </row>
    <row r="84" spans="1:10" s="76" customFormat="1" ht="15">
      <c r="A84" s="58"/>
      <c r="B84" s="58"/>
      <c r="C84" s="58"/>
      <c r="D84" s="58"/>
      <c r="E84" s="58"/>
      <c r="F84" s="58"/>
      <c r="G84" s="58"/>
      <c r="J84" s="77"/>
    </row>
    <row r="85" spans="1:10" s="76" customFormat="1" ht="15">
      <c r="A85" s="58"/>
      <c r="B85" s="58"/>
      <c r="C85" s="58"/>
      <c r="D85" s="58"/>
      <c r="E85" s="58"/>
      <c r="F85" s="58"/>
      <c r="G85" s="58"/>
      <c r="J85" s="77"/>
    </row>
    <row r="86" spans="1:10" s="76" customFormat="1" ht="15">
      <c r="A86" s="58"/>
      <c r="B86" s="58"/>
      <c r="C86" s="58"/>
      <c r="D86" s="58"/>
      <c r="E86" s="58"/>
      <c r="F86" s="58"/>
      <c r="G86" s="58"/>
      <c r="J86" s="77"/>
    </row>
    <row r="87" spans="1:10" s="76" customFormat="1" ht="15">
      <c r="A87" s="58"/>
      <c r="B87" s="58"/>
      <c r="C87" s="58"/>
      <c r="D87" s="58"/>
      <c r="E87" s="58"/>
      <c r="F87" s="58"/>
      <c r="G87" s="58"/>
      <c r="J87" s="77"/>
    </row>
    <row r="88" spans="1:10" s="76" customFormat="1" ht="15">
      <c r="A88" s="58"/>
      <c r="B88" s="58"/>
      <c r="C88" s="58"/>
      <c r="D88" s="58"/>
      <c r="E88" s="58"/>
      <c r="F88" s="58"/>
      <c r="G88" s="58"/>
      <c r="J88" s="77"/>
    </row>
    <row r="89" spans="1:10" s="76" customFormat="1" ht="15">
      <c r="A89" s="58"/>
      <c r="B89" s="58"/>
      <c r="C89" s="58"/>
      <c r="D89" s="58"/>
      <c r="E89" s="58"/>
      <c r="F89" s="58"/>
      <c r="G89" s="58"/>
      <c r="J89" s="77"/>
    </row>
    <row r="90" spans="1:10" s="76" customFormat="1" ht="15">
      <c r="A90" s="58"/>
      <c r="B90" s="58"/>
      <c r="C90" s="58"/>
      <c r="D90" s="58"/>
      <c r="E90" s="58"/>
      <c r="F90" s="58"/>
      <c r="G90" s="58"/>
      <c r="J90" s="77"/>
    </row>
    <row r="91" spans="1:10" s="76" customFormat="1" ht="15">
      <c r="A91" s="58"/>
      <c r="B91" s="58"/>
      <c r="C91" s="58"/>
      <c r="D91" s="58"/>
      <c r="E91" s="58"/>
      <c r="F91" s="58"/>
      <c r="G91" s="58"/>
      <c r="J91" s="77"/>
    </row>
    <row r="92" spans="1:10" s="76" customFormat="1" ht="15">
      <c r="A92" s="58"/>
      <c r="B92" s="58"/>
      <c r="C92" s="58"/>
      <c r="D92" s="58"/>
      <c r="E92" s="58"/>
      <c r="F92" s="58"/>
      <c r="G92" s="58"/>
      <c r="J92" s="77"/>
    </row>
    <row r="93" spans="1:10" s="76" customFormat="1" ht="15">
      <c r="A93" s="58"/>
      <c r="B93" s="58"/>
      <c r="C93" s="58"/>
      <c r="D93" s="58"/>
      <c r="E93" s="58"/>
      <c r="F93" s="58"/>
      <c r="G93" s="58"/>
      <c r="J93" s="77"/>
    </row>
    <row r="94" spans="1:10" s="76" customFormat="1" ht="15">
      <c r="A94" s="58"/>
      <c r="B94" s="58"/>
      <c r="C94" s="58"/>
      <c r="D94" s="58"/>
      <c r="E94" s="58"/>
      <c r="F94" s="58"/>
      <c r="G94" s="58"/>
      <c r="J94" s="77"/>
    </row>
    <row r="95" spans="1:10" s="76" customFormat="1" ht="15">
      <c r="A95" s="58"/>
      <c r="B95" s="58"/>
      <c r="C95" s="58"/>
      <c r="D95" s="58"/>
      <c r="E95" s="58"/>
      <c r="F95" s="58"/>
      <c r="G95" s="58"/>
      <c r="J95" s="77"/>
    </row>
    <row r="96" spans="1:10" s="76" customFormat="1" ht="15">
      <c r="A96" s="58"/>
      <c r="B96" s="58"/>
      <c r="C96" s="58"/>
      <c r="D96" s="58"/>
      <c r="E96" s="58"/>
      <c r="F96" s="58"/>
      <c r="G96" s="58"/>
      <c r="J96" s="77"/>
    </row>
    <row r="97" spans="1:10" s="76" customFormat="1" ht="15">
      <c r="A97" s="58"/>
      <c r="B97" s="58"/>
      <c r="C97" s="58"/>
      <c r="D97" s="58"/>
      <c r="E97" s="58"/>
      <c r="F97" s="58"/>
      <c r="G97" s="58"/>
      <c r="J97" s="77"/>
    </row>
    <row r="98" spans="1:10" s="76" customFormat="1" ht="15">
      <c r="A98" s="58"/>
      <c r="B98" s="58"/>
      <c r="C98" s="58"/>
      <c r="D98" s="58"/>
      <c r="E98" s="58"/>
      <c r="F98" s="58"/>
      <c r="G98" s="58"/>
      <c r="J98" s="77"/>
    </row>
    <row r="99" spans="1:10" s="76" customFormat="1" ht="15">
      <c r="A99" s="58"/>
      <c r="B99" s="58"/>
      <c r="C99" s="58"/>
      <c r="D99" s="58"/>
      <c r="E99" s="58"/>
      <c r="F99" s="58"/>
      <c r="G99" s="58"/>
      <c r="J99" s="77"/>
    </row>
    <row r="100" spans="1:10" s="76" customFormat="1" ht="15">
      <c r="A100" s="58"/>
      <c r="B100" s="58"/>
      <c r="C100" s="58"/>
      <c r="D100" s="58"/>
      <c r="E100" s="58"/>
      <c r="F100" s="58"/>
      <c r="G100" s="58"/>
      <c r="J100" s="77"/>
    </row>
    <row r="101" spans="1:10" s="76" customFormat="1" ht="15">
      <c r="A101" s="58"/>
      <c r="B101" s="58"/>
      <c r="C101" s="58"/>
      <c r="D101" s="58"/>
      <c r="E101" s="58"/>
      <c r="F101" s="58"/>
      <c r="G101" s="58"/>
      <c r="J101" s="77"/>
    </row>
    <row r="102" spans="1:10" s="76" customFormat="1" ht="15">
      <c r="A102" s="58"/>
      <c r="B102" s="58"/>
      <c r="C102" s="58"/>
      <c r="D102" s="58"/>
      <c r="E102" s="58"/>
      <c r="F102" s="58"/>
      <c r="G102" s="58"/>
      <c r="J102" s="77"/>
    </row>
  </sheetData>
  <sheetProtection selectLockedCells="1" selectUnlockedCells="1"/>
  <mergeCells count="12">
    <mergeCell ref="I7:J7"/>
    <mergeCell ref="I8:J8"/>
    <mergeCell ref="I1:J1"/>
    <mergeCell ref="I2:J2"/>
    <mergeCell ref="I3:J3"/>
    <mergeCell ref="H65:J65"/>
    <mergeCell ref="A11:J11"/>
    <mergeCell ref="B14:H14"/>
    <mergeCell ref="I14:I15"/>
    <mergeCell ref="J14:J15"/>
    <mergeCell ref="I5:J5"/>
    <mergeCell ref="I6:J6"/>
  </mergeCells>
  <printOptions/>
  <pageMargins left="0.6298611111111111" right="0.31527777777777777" top="0.2361111111111111" bottom="0.27569444444444446" header="0.5118055555555555" footer="0.5118055555555555"/>
  <pageSetup fitToHeight="1" fitToWidth="1" horizontalDpi="300" verticalDpi="3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4"/>
  <sheetViews>
    <sheetView tabSelected="1" view="pageBreakPreview" zoomScale="80" zoomScaleSheetLayoutView="80" zoomScalePageLayoutView="0" workbookViewId="0" topLeftCell="A1">
      <selection activeCell="A8" sqref="A8"/>
    </sheetView>
  </sheetViews>
  <sheetFormatPr defaultColWidth="9.00390625" defaultRowHeight="12.75"/>
  <cols>
    <col min="1" max="1" width="65.875" style="0" customWidth="1"/>
    <col min="2" max="2" width="19.75390625" style="0" customWidth="1"/>
    <col min="3" max="3" width="12.125" style="0" customWidth="1"/>
    <col min="4" max="4" width="16.125" style="0" customWidth="1"/>
  </cols>
  <sheetData>
    <row r="1" spans="1:5" ht="15">
      <c r="A1" s="344"/>
      <c r="B1" s="344"/>
      <c r="C1" s="458" t="s">
        <v>311</v>
      </c>
      <c r="D1" s="458"/>
      <c r="E1" s="458"/>
    </row>
    <row r="2" spans="1:5" ht="15" customHeight="1">
      <c r="A2" s="452" t="str">
        <f>'вед2017 '!$A$2</f>
        <v>к решению Совета депутатов Рузского городского округа Московской области</v>
      </c>
      <c r="B2" s="452"/>
      <c r="C2" s="452"/>
      <c r="D2" s="452"/>
      <c r="E2" s="344"/>
    </row>
    <row r="3" spans="1:5" ht="15">
      <c r="A3" s="344"/>
      <c r="B3" s="447" t="s">
        <v>322</v>
      </c>
      <c r="C3" s="447"/>
      <c r="D3" s="447"/>
      <c r="E3" s="344"/>
    </row>
    <row r="5" spans="2:4" ht="15">
      <c r="B5" s="97"/>
      <c r="C5" s="460" t="s">
        <v>242</v>
      </c>
      <c r="D5" s="460"/>
    </row>
    <row r="6" spans="1:4" ht="18" customHeight="1">
      <c r="A6" s="460" t="str">
        <f>'источн 17'!$I$6</f>
        <v>к решению Совета депутатов сельского поселения Ивановское </v>
      </c>
      <c r="B6" s="460"/>
      <c r="C6" s="460"/>
      <c r="D6" s="460"/>
    </row>
    <row r="7" spans="2:4" ht="15">
      <c r="B7" s="460" t="s">
        <v>258</v>
      </c>
      <c r="C7" s="460"/>
      <c r="D7" s="460"/>
    </row>
    <row r="8" spans="1:4" ht="34.5" customHeight="1">
      <c r="A8" s="154"/>
      <c r="B8" s="461" t="s">
        <v>226</v>
      </c>
      <c r="C8" s="461"/>
      <c r="D8" s="461"/>
    </row>
    <row r="9" spans="1:4" ht="69" customHeight="1">
      <c r="A9" s="459" t="s">
        <v>235</v>
      </c>
      <c r="B9" s="459"/>
      <c r="C9" s="459"/>
      <c r="D9" s="459"/>
    </row>
    <row r="11" spans="1:4" ht="28.5">
      <c r="A11" s="94" t="s">
        <v>115</v>
      </c>
      <c r="B11" s="95" t="s">
        <v>6</v>
      </c>
      <c r="C11" s="95" t="s">
        <v>7</v>
      </c>
      <c r="D11" s="96" t="s">
        <v>121</v>
      </c>
    </row>
    <row r="12" spans="1:4" ht="51">
      <c r="A12" s="266" t="s">
        <v>243</v>
      </c>
      <c r="B12" s="189" t="s">
        <v>156</v>
      </c>
      <c r="C12" s="189"/>
      <c r="D12" s="194">
        <f>D13</f>
        <v>330.1</v>
      </c>
    </row>
    <row r="13" spans="1:4" ht="25.5">
      <c r="A13" s="198" t="s">
        <v>157</v>
      </c>
      <c r="B13" s="148" t="s">
        <v>159</v>
      </c>
      <c r="C13" s="148"/>
      <c r="D13" s="176">
        <f>D14</f>
        <v>330.1</v>
      </c>
    </row>
    <row r="14" spans="1:4" ht="25.5" customHeight="1">
      <c r="A14" s="198" t="s">
        <v>158</v>
      </c>
      <c r="B14" s="148" t="s">
        <v>160</v>
      </c>
      <c r="C14" s="148"/>
      <c r="D14" s="176">
        <f>D15</f>
        <v>330.1</v>
      </c>
    </row>
    <row r="15" spans="1:4" ht="28.5" customHeight="1">
      <c r="A15" s="93" t="s">
        <v>131</v>
      </c>
      <c r="B15" s="148" t="s">
        <v>160</v>
      </c>
      <c r="C15" s="148" t="s">
        <v>130</v>
      </c>
      <c r="D15" s="176">
        <f>D16</f>
        <v>330.1</v>
      </c>
    </row>
    <row r="16" spans="1:4" ht="25.5">
      <c r="A16" s="98" t="s">
        <v>123</v>
      </c>
      <c r="B16" s="148" t="s">
        <v>160</v>
      </c>
      <c r="C16" s="148" t="s">
        <v>125</v>
      </c>
      <c r="D16" s="176">
        <v>330.1</v>
      </c>
    </row>
    <row r="17" spans="1:4" ht="25.5">
      <c r="A17" s="144" t="s">
        <v>244</v>
      </c>
      <c r="B17" s="189" t="s">
        <v>177</v>
      </c>
      <c r="C17" s="189"/>
      <c r="D17" s="190">
        <f>D18+D27+D32</f>
        <v>9694.49</v>
      </c>
    </row>
    <row r="18" spans="1:4" ht="25.5">
      <c r="A18" s="105" t="s">
        <v>251</v>
      </c>
      <c r="B18" s="148" t="s">
        <v>163</v>
      </c>
      <c r="C18" s="148"/>
      <c r="D18" s="178">
        <f>D19+D23</f>
        <v>2082.5</v>
      </c>
    </row>
    <row r="19" spans="1:4" ht="12.75">
      <c r="A19" s="198" t="s">
        <v>161</v>
      </c>
      <c r="B19" s="148" t="s">
        <v>164</v>
      </c>
      <c r="C19" s="148"/>
      <c r="D19" s="178">
        <f>D20</f>
        <v>1482.5</v>
      </c>
    </row>
    <row r="20" spans="1:4" ht="12.75">
      <c r="A20" s="198" t="s">
        <v>162</v>
      </c>
      <c r="B20" s="148" t="s">
        <v>165</v>
      </c>
      <c r="C20" s="148"/>
      <c r="D20" s="178">
        <f>D21</f>
        <v>1482.5</v>
      </c>
    </row>
    <row r="21" spans="1:4" ht="12.75">
      <c r="A21" s="93" t="s">
        <v>131</v>
      </c>
      <c r="B21" s="148" t="s">
        <v>165</v>
      </c>
      <c r="C21" s="184" t="s">
        <v>130</v>
      </c>
      <c r="D21" s="178">
        <f>D22</f>
        <v>1482.5</v>
      </c>
    </row>
    <row r="22" spans="1:4" ht="30" customHeight="1">
      <c r="A22" s="98" t="s">
        <v>123</v>
      </c>
      <c r="B22" s="148" t="s">
        <v>165</v>
      </c>
      <c r="C22" s="184" t="s">
        <v>125</v>
      </c>
      <c r="D22" s="178">
        <v>1482.5</v>
      </c>
    </row>
    <row r="23" spans="1:4" ht="39" customHeight="1">
      <c r="A23" s="368" t="s">
        <v>312</v>
      </c>
      <c r="B23" s="431" t="s">
        <v>316</v>
      </c>
      <c r="C23" s="405"/>
      <c r="D23" s="178">
        <f>D24</f>
        <v>600</v>
      </c>
    </row>
    <row r="24" spans="1:4" ht="40.5" customHeight="1">
      <c r="A24" s="368" t="s">
        <v>317</v>
      </c>
      <c r="B24" s="404" t="s">
        <v>313</v>
      </c>
      <c r="C24" s="405"/>
      <c r="D24" s="178">
        <f>D25</f>
        <v>600</v>
      </c>
    </row>
    <row r="25" spans="1:4" ht="30" customHeight="1">
      <c r="A25" s="147" t="s">
        <v>131</v>
      </c>
      <c r="B25" s="404" t="s">
        <v>313</v>
      </c>
      <c r="C25" s="406">
        <v>200</v>
      </c>
      <c r="D25" s="178">
        <f>D26</f>
        <v>600</v>
      </c>
    </row>
    <row r="26" spans="1:4" ht="30" customHeight="1">
      <c r="A26" s="147" t="s">
        <v>123</v>
      </c>
      <c r="B26" s="404" t="s">
        <v>313</v>
      </c>
      <c r="C26" s="406">
        <v>240</v>
      </c>
      <c r="D26" s="178">
        <v>600</v>
      </c>
    </row>
    <row r="27" spans="1:4" ht="25.5">
      <c r="A27" s="105" t="s">
        <v>252</v>
      </c>
      <c r="B27" s="148" t="s">
        <v>169</v>
      </c>
      <c r="C27" s="184"/>
      <c r="D27" s="178">
        <f>D28</f>
        <v>581</v>
      </c>
    </row>
    <row r="28" spans="1:4" ht="25.5">
      <c r="A28" s="105" t="s">
        <v>167</v>
      </c>
      <c r="B28" s="148" t="s">
        <v>170</v>
      </c>
      <c r="C28" s="184"/>
      <c r="D28" s="178">
        <f>D29</f>
        <v>581</v>
      </c>
    </row>
    <row r="29" spans="1:4" ht="12.75">
      <c r="A29" s="105" t="s">
        <v>168</v>
      </c>
      <c r="B29" s="148" t="s">
        <v>171</v>
      </c>
      <c r="C29" s="184"/>
      <c r="D29" s="178">
        <f>D30</f>
        <v>581</v>
      </c>
    </row>
    <row r="30" spans="1:4" ht="12.75">
      <c r="A30" s="93" t="s">
        <v>131</v>
      </c>
      <c r="B30" s="148" t="s">
        <v>171</v>
      </c>
      <c r="C30" s="184" t="s">
        <v>137</v>
      </c>
      <c r="D30" s="178">
        <f>D31</f>
        <v>581</v>
      </c>
    </row>
    <row r="31" spans="1:4" ht="25.5">
      <c r="A31" s="98" t="s">
        <v>123</v>
      </c>
      <c r="B31" s="148" t="s">
        <v>171</v>
      </c>
      <c r="C31" s="184" t="s">
        <v>125</v>
      </c>
      <c r="D31" s="178">
        <f>510+50+21</f>
        <v>581</v>
      </c>
    </row>
    <row r="32" spans="1:4" ht="25.5">
      <c r="A32" s="105" t="s">
        <v>253</v>
      </c>
      <c r="B32" s="148" t="s">
        <v>174</v>
      </c>
      <c r="C32" s="184"/>
      <c r="D32" s="178">
        <f>D33</f>
        <v>7030.99</v>
      </c>
    </row>
    <row r="33" spans="1:4" ht="30.75" customHeight="1">
      <c r="A33" s="105" t="s">
        <v>172</v>
      </c>
      <c r="B33" s="148" t="s">
        <v>175</v>
      </c>
      <c r="C33" s="184"/>
      <c r="D33" s="178">
        <f>D34+D37+D40</f>
        <v>7030.99</v>
      </c>
    </row>
    <row r="34" spans="1:4" ht="12.75">
      <c r="A34" s="105" t="s">
        <v>173</v>
      </c>
      <c r="B34" s="148" t="s">
        <v>176</v>
      </c>
      <c r="C34" s="184"/>
      <c r="D34" s="178">
        <f>D35</f>
        <v>2530.4</v>
      </c>
    </row>
    <row r="35" spans="1:4" ht="12.75">
      <c r="A35" s="147" t="s">
        <v>131</v>
      </c>
      <c r="B35" s="148" t="s">
        <v>176</v>
      </c>
      <c r="C35" s="184" t="s">
        <v>130</v>
      </c>
      <c r="D35" s="178">
        <f>D36</f>
        <v>2530.4</v>
      </c>
    </row>
    <row r="36" spans="1:4" ht="25.5">
      <c r="A36" s="105" t="s">
        <v>123</v>
      </c>
      <c r="B36" s="148" t="s">
        <v>176</v>
      </c>
      <c r="C36" s="148" t="s">
        <v>125</v>
      </c>
      <c r="D36" s="178">
        <v>2530.4</v>
      </c>
    </row>
    <row r="37" spans="1:4" ht="25.5">
      <c r="A37" s="105" t="s">
        <v>314</v>
      </c>
      <c r="B37" s="271" t="s">
        <v>315</v>
      </c>
      <c r="C37" s="429"/>
      <c r="D37" s="178">
        <f>D38</f>
        <v>3830</v>
      </c>
    </row>
    <row r="38" spans="1:4" ht="12.75">
      <c r="A38" s="147" t="s">
        <v>131</v>
      </c>
      <c r="B38" s="271" t="s">
        <v>315</v>
      </c>
      <c r="C38" s="430">
        <v>200</v>
      </c>
      <c r="D38" s="178">
        <f>D39</f>
        <v>3830</v>
      </c>
    </row>
    <row r="39" spans="1:4" ht="25.5">
      <c r="A39" s="147" t="s">
        <v>123</v>
      </c>
      <c r="B39" s="271" t="s">
        <v>315</v>
      </c>
      <c r="C39" s="430">
        <v>240</v>
      </c>
      <c r="D39" s="178">
        <v>3830</v>
      </c>
    </row>
    <row r="40" spans="1:4" ht="25.5">
      <c r="A40" s="368" t="s">
        <v>265</v>
      </c>
      <c r="B40" s="271" t="s">
        <v>267</v>
      </c>
      <c r="C40" s="164"/>
      <c r="D40" s="178">
        <f>D41</f>
        <v>670.59</v>
      </c>
    </row>
    <row r="41" spans="1:4" ht="12.75">
      <c r="A41" s="147" t="s">
        <v>131</v>
      </c>
      <c r="B41" s="271" t="s">
        <v>266</v>
      </c>
      <c r="C41" s="361">
        <v>200</v>
      </c>
      <c r="D41" s="178">
        <f>D42</f>
        <v>670.59</v>
      </c>
    </row>
    <row r="42" spans="1:4" ht="25.5">
      <c r="A42" s="147" t="s">
        <v>123</v>
      </c>
      <c r="B42" s="271" t="s">
        <v>267</v>
      </c>
      <c r="C42" s="361">
        <v>240</v>
      </c>
      <c r="D42" s="178">
        <f>670.59</f>
        <v>670.59</v>
      </c>
    </row>
    <row r="43" spans="1:4" ht="30" customHeight="1">
      <c r="A43" s="144" t="s">
        <v>248</v>
      </c>
      <c r="B43" s="189" t="s">
        <v>185</v>
      </c>
      <c r="C43" s="189"/>
      <c r="D43" s="194">
        <f>D44+D48+D52</f>
        <v>18723.7</v>
      </c>
    </row>
    <row r="44" spans="1:4" ht="36.75" customHeight="1">
      <c r="A44" s="105" t="s">
        <v>186</v>
      </c>
      <c r="B44" s="148" t="s">
        <v>188</v>
      </c>
      <c r="C44" s="148"/>
      <c r="D44" s="176">
        <f>D45</f>
        <v>105</v>
      </c>
    </row>
    <row r="45" spans="1:4" ht="26.25" customHeight="1">
      <c r="A45" s="105" t="s">
        <v>187</v>
      </c>
      <c r="B45" s="148" t="s">
        <v>189</v>
      </c>
      <c r="C45" s="148"/>
      <c r="D45" s="176">
        <f>D46</f>
        <v>105</v>
      </c>
    </row>
    <row r="46" spans="1:4" ht="25.5">
      <c r="A46" s="93" t="s">
        <v>141</v>
      </c>
      <c r="B46" s="148" t="s">
        <v>190</v>
      </c>
      <c r="C46" s="148" t="s">
        <v>104</v>
      </c>
      <c r="D46" s="176">
        <f>D47</f>
        <v>105</v>
      </c>
    </row>
    <row r="47" spans="1:4" ht="12.75">
      <c r="A47" s="93" t="s">
        <v>217</v>
      </c>
      <c r="B47" s="148" t="s">
        <v>190</v>
      </c>
      <c r="C47" s="148" t="s">
        <v>95</v>
      </c>
      <c r="D47" s="176">
        <v>105</v>
      </c>
    </row>
    <row r="48" spans="1:4" ht="12.75">
      <c r="A48" s="93" t="s">
        <v>191</v>
      </c>
      <c r="B48" s="148" t="s">
        <v>193</v>
      </c>
      <c r="C48" s="148"/>
      <c r="D48" s="176">
        <f>D49</f>
        <v>15901.4</v>
      </c>
    </row>
    <row r="49" spans="1:4" ht="12.75">
      <c r="A49" s="93" t="s">
        <v>192</v>
      </c>
      <c r="B49" s="148" t="s">
        <v>194</v>
      </c>
      <c r="C49" s="148"/>
      <c r="D49" s="176">
        <f>D50</f>
        <v>15901.4</v>
      </c>
    </row>
    <row r="50" spans="1:4" ht="25.5">
      <c r="A50" s="93" t="s">
        <v>141</v>
      </c>
      <c r="B50" s="148" t="s">
        <v>194</v>
      </c>
      <c r="C50" s="148" t="s">
        <v>104</v>
      </c>
      <c r="D50" s="176">
        <f>D51</f>
        <v>15901.4</v>
      </c>
    </row>
    <row r="51" spans="1:4" ht="12.75">
      <c r="A51" s="93" t="s">
        <v>217</v>
      </c>
      <c r="B51" s="148" t="s">
        <v>195</v>
      </c>
      <c r="C51" s="148" t="s">
        <v>95</v>
      </c>
      <c r="D51" s="176">
        <f>14750.4+1151</f>
        <v>15901.4</v>
      </c>
    </row>
    <row r="52" spans="1:4" ht="25.5">
      <c r="A52" s="40" t="s">
        <v>197</v>
      </c>
      <c r="B52" s="148" t="s">
        <v>199</v>
      </c>
      <c r="C52" s="148"/>
      <c r="D52" s="176">
        <f>D53</f>
        <v>2717.3</v>
      </c>
    </row>
    <row r="53" spans="1:4" ht="17.25" customHeight="1">
      <c r="A53" s="104" t="s">
        <v>198</v>
      </c>
      <c r="B53" s="148" t="s">
        <v>196</v>
      </c>
      <c r="C53" s="148"/>
      <c r="D53" s="176">
        <f>D54+D56+D58</f>
        <v>2717.3</v>
      </c>
    </row>
    <row r="54" spans="1:4" ht="38.25">
      <c r="A54" s="98" t="s">
        <v>128</v>
      </c>
      <c r="B54" s="148" t="s">
        <v>196</v>
      </c>
      <c r="C54" s="148" t="s">
        <v>127</v>
      </c>
      <c r="D54" s="176">
        <f>D55</f>
        <v>2161.8</v>
      </c>
    </row>
    <row r="55" spans="1:4" ht="12.75">
      <c r="A55" s="102" t="s">
        <v>144</v>
      </c>
      <c r="B55" s="148" t="s">
        <v>196</v>
      </c>
      <c r="C55" s="148" t="s">
        <v>143</v>
      </c>
      <c r="D55" s="176">
        <v>2161.8</v>
      </c>
    </row>
    <row r="56" spans="1:4" ht="12.75">
      <c r="A56" s="147" t="s">
        <v>131</v>
      </c>
      <c r="B56" s="148" t="s">
        <v>196</v>
      </c>
      <c r="C56" s="148" t="s">
        <v>130</v>
      </c>
      <c r="D56" s="176">
        <f>D57</f>
        <v>550.5</v>
      </c>
    </row>
    <row r="57" spans="1:4" ht="25.5">
      <c r="A57" s="105" t="s">
        <v>123</v>
      </c>
      <c r="B57" s="148" t="s">
        <v>196</v>
      </c>
      <c r="C57" s="148" t="s">
        <v>125</v>
      </c>
      <c r="D57" s="176">
        <v>550.5</v>
      </c>
    </row>
    <row r="58" spans="1:4" ht="12.75">
      <c r="A58" s="93" t="s">
        <v>132</v>
      </c>
      <c r="B58" s="148" t="s">
        <v>196</v>
      </c>
      <c r="C58" s="148" t="s">
        <v>76</v>
      </c>
      <c r="D58" s="176">
        <f>D59</f>
        <v>5</v>
      </c>
    </row>
    <row r="59" spans="1:4" ht="12.75">
      <c r="A59" s="93" t="s">
        <v>133</v>
      </c>
      <c r="B59" s="148" t="s">
        <v>196</v>
      </c>
      <c r="C59" s="148" t="s">
        <v>124</v>
      </c>
      <c r="D59" s="176">
        <v>5</v>
      </c>
    </row>
    <row r="60" spans="1:4" ht="25.5">
      <c r="A60" s="145" t="s">
        <v>249</v>
      </c>
      <c r="B60" s="189" t="s">
        <v>202</v>
      </c>
      <c r="C60" s="189"/>
      <c r="D60" s="194">
        <f>D61+D65</f>
        <v>2457.5</v>
      </c>
    </row>
    <row r="61" spans="1:4" ht="25.5">
      <c r="A61" s="208" t="s">
        <v>200</v>
      </c>
      <c r="B61" s="148" t="s">
        <v>203</v>
      </c>
      <c r="C61" s="148"/>
      <c r="D61" s="176">
        <f>D62</f>
        <v>2352.5</v>
      </c>
    </row>
    <row r="62" spans="1:4" ht="12.75">
      <c r="A62" s="150" t="s">
        <v>201</v>
      </c>
      <c r="B62" s="148" t="s">
        <v>204</v>
      </c>
      <c r="C62" s="148"/>
      <c r="D62" s="176">
        <f>D63</f>
        <v>2352.5</v>
      </c>
    </row>
    <row r="63" spans="1:4" ht="25.5">
      <c r="A63" s="93" t="s">
        <v>141</v>
      </c>
      <c r="B63" s="148" t="s">
        <v>204</v>
      </c>
      <c r="C63" s="148" t="s">
        <v>104</v>
      </c>
      <c r="D63" s="176">
        <f>D64</f>
        <v>2352.5</v>
      </c>
    </row>
    <row r="64" spans="1:4" ht="12.75">
      <c r="A64" s="93" t="s">
        <v>217</v>
      </c>
      <c r="B64" s="148" t="s">
        <v>204</v>
      </c>
      <c r="C64" s="148" t="s">
        <v>95</v>
      </c>
      <c r="D64" s="176">
        <f>1890.5+461+1</f>
        <v>2352.5</v>
      </c>
    </row>
    <row r="65" spans="1:4" ht="25.5">
      <c r="A65" s="93" t="s">
        <v>206</v>
      </c>
      <c r="B65" s="148" t="s">
        <v>208</v>
      </c>
      <c r="C65" s="148"/>
      <c r="D65" s="178">
        <f>D66</f>
        <v>105</v>
      </c>
    </row>
    <row r="66" spans="1:4" ht="12.75">
      <c r="A66" s="93" t="s">
        <v>207</v>
      </c>
      <c r="B66" s="148" t="s">
        <v>218</v>
      </c>
      <c r="C66" s="148"/>
      <c r="D66" s="178">
        <f>D67</f>
        <v>105</v>
      </c>
    </row>
    <row r="67" spans="1:4" ht="25.5">
      <c r="A67" s="93" t="s">
        <v>141</v>
      </c>
      <c r="B67" s="148" t="s">
        <v>205</v>
      </c>
      <c r="C67" s="148" t="s">
        <v>104</v>
      </c>
      <c r="D67" s="178">
        <f>D68</f>
        <v>105</v>
      </c>
    </row>
    <row r="68" spans="1:4" ht="12.75">
      <c r="A68" s="93" t="s">
        <v>142</v>
      </c>
      <c r="B68" s="148" t="s">
        <v>205</v>
      </c>
      <c r="C68" s="148" t="s">
        <v>95</v>
      </c>
      <c r="D68" s="178">
        <v>105</v>
      </c>
    </row>
    <row r="69" spans="1:4" ht="12.75">
      <c r="A69" s="265" t="s">
        <v>220</v>
      </c>
      <c r="B69" s="189" t="s">
        <v>223</v>
      </c>
      <c r="C69" s="189"/>
      <c r="D69" s="190">
        <f>D70</f>
        <v>97.6</v>
      </c>
    </row>
    <row r="70" spans="1:4" ht="38.25">
      <c r="A70" s="93" t="s">
        <v>221</v>
      </c>
      <c r="B70" s="148" t="s">
        <v>224</v>
      </c>
      <c r="C70" s="148"/>
      <c r="D70" s="178">
        <f>D71</f>
        <v>97.6</v>
      </c>
    </row>
    <row r="71" spans="1:4" ht="25.5">
      <c r="A71" s="93" t="s">
        <v>222</v>
      </c>
      <c r="B71" s="148" t="s">
        <v>225</v>
      </c>
      <c r="C71" s="148"/>
      <c r="D71" s="178">
        <f>D72</f>
        <v>97.6</v>
      </c>
    </row>
    <row r="72" spans="1:4" ht="12.75">
      <c r="A72" s="147" t="s">
        <v>131</v>
      </c>
      <c r="B72" s="148" t="s">
        <v>225</v>
      </c>
      <c r="C72" s="148" t="s">
        <v>130</v>
      </c>
      <c r="D72" s="178">
        <f>D73</f>
        <v>97.6</v>
      </c>
    </row>
    <row r="73" spans="1:4" ht="25.5">
      <c r="A73" s="105" t="s">
        <v>123</v>
      </c>
      <c r="B73" s="148" t="s">
        <v>225</v>
      </c>
      <c r="C73" s="148" t="s">
        <v>125</v>
      </c>
      <c r="D73" s="178">
        <v>97.6</v>
      </c>
    </row>
    <row r="74" spans="1:4" ht="25.5">
      <c r="A74" s="144" t="s">
        <v>12</v>
      </c>
      <c r="B74" s="189" t="s">
        <v>214</v>
      </c>
      <c r="C74" s="189"/>
      <c r="D74" s="190">
        <f>D75+D78</f>
        <v>8777.4</v>
      </c>
    </row>
    <row r="75" spans="1:4" ht="12.75">
      <c r="A75" s="98" t="s">
        <v>13</v>
      </c>
      <c r="B75" s="108" t="s">
        <v>215</v>
      </c>
      <c r="C75" s="108"/>
      <c r="D75" s="178">
        <f>D76</f>
        <v>729.8</v>
      </c>
    </row>
    <row r="76" spans="1:4" ht="38.25">
      <c r="A76" s="98" t="s">
        <v>128</v>
      </c>
      <c r="B76" s="108" t="s">
        <v>215</v>
      </c>
      <c r="C76" s="108" t="s">
        <v>127</v>
      </c>
      <c r="D76" s="176">
        <f>D77</f>
        <v>729.8</v>
      </c>
    </row>
    <row r="77" spans="1:4" ht="12.75">
      <c r="A77" s="98" t="s">
        <v>129</v>
      </c>
      <c r="B77" s="108" t="s">
        <v>215</v>
      </c>
      <c r="C77" s="148" t="s">
        <v>122</v>
      </c>
      <c r="D77" s="176">
        <v>729.8</v>
      </c>
    </row>
    <row r="78" spans="1:4" ht="12.75">
      <c r="A78" s="98" t="s">
        <v>116</v>
      </c>
      <c r="B78" s="148" t="s">
        <v>213</v>
      </c>
      <c r="C78" s="108"/>
      <c r="D78" s="180">
        <f>D79+D81+D83</f>
        <v>8047.599999999999</v>
      </c>
    </row>
    <row r="79" spans="1:4" ht="38.25">
      <c r="A79" s="98" t="s">
        <v>128</v>
      </c>
      <c r="B79" s="148" t="s">
        <v>213</v>
      </c>
      <c r="C79" s="108" t="s">
        <v>127</v>
      </c>
      <c r="D79" s="180">
        <f>D80</f>
        <v>4915.4</v>
      </c>
    </row>
    <row r="80" spans="1:4" ht="12.75">
      <c r="A80" s="98" t="s">
        <v>129</v>
      </c>
      <c r="B80" s="148" t="s">
        <v>213</v>
      </c>
      <c r="C80" s="108" t="s">
        <v>122</v>
      </c>
      <c r="D80" s="180">
        <v>4915.4</v>
      </c>
    </row>
    <row r="81" spans="1:4" ht="12.75">
      <c r="A81" s="93" t="s">
        <v>131</v>
      </c>
      <c r="B81" s="148" t="s">
        <v>213</v>
      </c>
      <c r="C81" s="108" t="s">
        <v>130</v>
      </c>
      <c r="D81" s="180">
        <f>D82</f>
        <v>3019.2</v>
      </c>
    </row>
    <row r="82" spans="1:4" ht="25.5">
      <c r="A82" s="93" t="s">
        <v>123</v>
      </c>
      <c r="B82" s="148" t="s">
        <v>213</v>
      </c>
      <c r="C82" s="108" t="s">
        <v>125</v>
      </c>
      <c r="D82" s="180">
        <v>3019.2</v>
      </c>
    </row>
    <row r="83" spans="1:4" ht="22.5" customHeight="1">
      <c r="A83" s="93" t="s">
        <v>132</v>
      </c>
      <c r="B83" s="148" t="s">
        <v>213</v>
      </c>
      <c r="C83" s="181" t="s">
        <v>76</v>
      </c>
      <c r="D83" s="180">
        <f>D84</f>
        <v>113</v>
      </c>
    </row>
    <row r="84" spans="1:4" ht="12.75">
      <c r="A84" s="93" t="s">
        <v>133</v>
      </c>
      <c r="B84" s="148" t="s">
        <v>213</v>
      </c>
      <c r="C84" s="181" t="s">
        <v>124</v>
      </c>
      <c r="D84" s="180">
        <v>113</v>
      </c>
    </row>
    <row r="85" spans="1:4" ht="12.75">
      <c r="A85" s="191" t="s">
        <v>17</v>
      </c>
      <c r="B85" s="192" t="s">
        <v>212</v>
      </c>
      <c r="C85" s="189"/>
      <c r="D85" s="193">
        <f>D86+D89</f>
        <v>1532.1</v>
      </c>
    </row>
    <row r="86" spans="1:4" ht="51">
      <c r="A86" s="147" t="s">
        <v>150</v>
      </c>
      <c r="B86" s="110" t="s">
        <v>257</v>
      </c>
      <c r="C86" s="184"/>
      <c r="D86" s="176">
        <f>D87</f>
        <v>1484</v>
      </c>
    </row>
    <row r="87" spans="1:4" ht="12.75">
      <c r="A87" s="198" t="s">
        <v>118</v>
      </c>
      <c r="B87" s="110" t="s">
        <v>257</v>
      </c>
      <c r="C87" s="184" t="s">
        <v>28</v>
      </c>
      <c r="D87" s="176">
        <f>D88</f>
        <v>1484</v>
      </c>
    </row>
    <row r="88" spans="1:4" ht="12.75">
      <c r="A88" s="147" t="s">
        <v>1</v>
      </c>
      <c r="B88" s="110" t="s">
        <v>257</v>
      </c>
      <c r="C88" s="184" t="s">
        <v>109</v>
      </c>
      <c r="D88" s="176">
        <f>46.5+1437.5</f>
        <v>1484</v>
      </c>
    </row>
    <row r="89" spans="1:4" ht="63.75">
      <c r="A89" s="198" t="s">
        <v>152</v>
      </c>
      <c r="B89" s="339" t="s">
        <v>256</v>
      </c>
      <c r="C89" s="148"/>
      <c r="D89" s="180">
        <f>D90</f>
        <v>48.1</v>
      </c>
    </row>
    <row r="90" spans="1:4" ht="12.75">
      <c r="A90" s="198" t="s">
        <v>118</v>
      </c>
      <c r="B90" s="110" t="s">
        <v>256</v>
      </c>
      <c r="C90" s="148" t="s">
        <v>28</v>
      </c>
      <c r="D90" s="180">
        <f>D91</f>
        <v>48.1</v>
      </c>
    </row>
    <row r="91" spans="1:4" ht="12.75">
      <c r="A91" s="147" t="s">
        <v>1</v>
      </c>
      <c r="B91" s="110" t="s">
        <v>256</v>
      </c>
      <c r="C91" s="148" t="s">
        <v>109</v>
      </c>
      <c r="D91" s="176">
        <v>48.1</v>
      </c>
    </row>
    <row r="92" spans="1:4" ht="12.75">
      <c r="A92" s="265" t="s">
        <v>145</v>
      </c>
      <c r="B92" s="192" t="s">
        <v>180</v>
      </c>
      <c r="C92" s="192"/>
      <c r="D92" s="194">
        <f>D93+D96+D99+D104+D107+D110+D113+D116+D120+D123</f>
        <v>4186</v>
      </c>
    </row>
    <row r="93" spans="1:4" ht="12.75">
      <c r="A93" s="98" t="s">
        <v>135</v>
      </c>
      <c r="B93" s="108" t="s">
        <v>211</v>
      </c>
      <c r="C93" s="108"/>
      <c r="D93" s="176">
        <f>D94</f>
        <v>100</v>
      </c>
    </row>
    <row r="94" spans="1:4" ht="12.75">
      <c r="A94" s="98" t="s">
        <v>132</v>
      </c>
      <c r="B94" s="108" t="s">
        <v>211</v>
      </c>
      <c r="C94" s="108" t="s">
        <v>76</v>
      </c>
      <c r="D94" s="176">
        <f>D95</f>
        <v>100</v>
      </c>
    </row>
    <row r="95" spans="1:4" ht="12.75">
      <c r="A95" s="98" t="s">
        <v>113</v>
      </c>
      <c r="B95" s="108" t="s">
        <v>211</v>
      </c>
      <c r="C95" s="108" t="s">
        <v>112</v>
      </c>
      <c r="D95" s="176">
        <v>100</v>
      </c>
    </row>
    <row r="96" spans="1:4" ht="12.75">
      <c r="A96" s="198" t="s">
        <v>232</v>
      </c>
      <c r="B96" s="108" t="s">
        <v>231</v>
      </c>
      <c r="C96" s="108"/>
      <c r="D96" s="176">
        <f>D97</f>
        <v>30</v>
      </c>
    </row>
    <row r="97" spans="1:4" ht="12.75">
      <c r="A97" s="93" t="s">
        <v>131</v>
      </c>
      <c r="B97" s="108" t="s">
        <v>231</v>
      </c>
      <c r="C97" s="108" t="s">
        <v>130</v>
      </c>
      <c r="D97" s="176">
        <f>D98</f>
        <v>30</v>
      </c>
    </row>
    <row r="98" spans="1:4" ht="25.5">
      <c r="A98" s="98" t="s">
        <v>123</v>
      </c>
      <c r="B98" s="108" t="s">
        <v>231</v>
      </c>
      <c r="C98" s="108" t="s">
        <v>125</v>
      </c>
      <c r="D98" s="176">
        <v>30</v>
      </c>
    </row>
    <row r="99" spans="1:4" ht="12.75">
      <c r="A99" s="98" t="s">
        <v>25</v>
      </c>
      <c r="B99" s="108" t="s">
        <v>210</v>
      </c>
      <c r="C99" s="108"/>
      <c r="D99" s="176">
        <f>D100+D102</f>
        <v>217</v>
      </c>
    </row>
    <row r="100" spans="1:4" ht="12.75">
      <c r="A100" s="93" t="s">
        <v>131</v>
      </c>
      <c r="B100" s="108" t="s">
        <v>210</v>
      </c>
      <c r="C100" s="108" t="s">
        <v>130</v>
      </c>
      <c r="D100" s="176">
        <f>D101</f>
        <v>211.9</v>
      </c>
    </row>
    <row r="101" spans="1:4" ht="25.5">
      <c r="A101" s="98" t="s">
        <v>123</v>
      </c>
      <c r="B101" s="108" t="s">
        <v>210</v>
      </c>
      <c r="C101" s="108" t="s">
        <v>125</v>
      </c>
      <c r="D101" s="176">
        <v>211.9</v>
      </c>
    </row>
    <row r="102" spans="1:4" ht="12.75">
      <c r="A102" s="98" t="s">
        <v>132</v>
      </c>
      <c r="B102" s="108" t="s">
        <v>210</v>
      </c>
      <c r="C102" s="108" t="s">
        <v>76</v>
      </c>
      <c r="D102" s="176">
        <f>D103</f>
        <v>5.1</v>
      </c>
    </row>
    <row r="103" spans="1:4" ht="12.75">
      <c r="A103" s="93" t="s">
        <v>111</v>
      </c>
      <c r="B103" s="108" t="s">
        <v>210</v>
      </c>
      <c r="C103" s="108" t="s">
        <v>124</v>
      </c>
      <c r="D103" s="178">
        <v>5.1</v>
      </c>
    </row>
    <row r="104" spans="1:4" ht="38.25">
      <c r="A104" s="146" t="s">
        <v>138</v>
      </c>
      <c r="B104" s="148" t="s">
        <v>181</v>
      </c>
      <c r="C104" s="148"/>
      <c r="D104" s="178">
        <f>D105</f>
        <v>200</v>
      </c>
    </row>
    <row r="105" spans="1:4" ht="12.75">
      <c r="A105" s="147" t="s">
        <v>131</v>
      </c>
      <c r="B105" s="148" t="s">
        <v>181</v>
      </c>
      <c r="C105" s="148" t="s">
        <v>130</v>
      </c>
      <c r="D105" s="178">
        <f>D106</f>
        <v>200</v>
      </c>
    </row>
    <row r="106" spans="1:4" ht="25.5">
      <c r="A106" s="105" t="s">
        <v>123</v>
      </c>
      <c r="B106" s="148" t="s">
        <v>181</v>
      </c>
      <c r="C106" s="184" t="s">
        <v>125</v>
      </c>
      <c r="D106" s="178">
        <f>110+90</f>
        <v>200</v>
      </c>
    </row>
    <row r="107" spans="1:4" ht="25.5">
      <c r="A107" s="147" t="s">
        <v>119</v>
      </c>
      <c r="B107" s="148" t="s">
        <v>219</v>
      </c>
      <c r="C107" s="148"/>
      <c r="D107" s="180">
        <f>D108</f>
        <v>340</v>
      </c>
    </row>
    <row r="108" spans="1:4" ht="12.75">
      <c r="A108" s="147" t="s">
        <v>131</v>
      </c>
      <c r="B108" s="148" t="s">
        <v>219</v>
      </c>
      <c r="C108" s="148" t="s">
        <v>130</v>
      </c>
      <c r="D108" s="180">
        <f>D109</f>
        <v>340</v>
      </c>
    </row>
    <row r="109" spans="1:4" ht="25.5">
      <c r="A109" s="105" t="s">
        <v>123</v>
      </c>
      <c r="B109" s="148" t="s">
        <v>219</v>
      </c>
      <c r="C109" s="184" t="s">
        <v>125</v>
      </c>
      <c r="D109" s="180">
        <v>340</v>
      </c>
    </row>
    <row r="110" spans="1:4" ht="25.5">
      <c r="A110" s="182" t="s">
        <v>51</v>
      </c>
      <c r="B110" s="183" t="s">
        <v>184</v>
      </c>
      <c r="C110" s="183"/>
      <c r="D110" s="180">
        <f>D111</f>
        <v>547</v>
      </c>
    </row>
    <row r="111" spans="1:4" ht="12.75">
      <c r="A111" s="93" t="s">
        <v>140</v>
      </c>
      <c r="B111" s="183" t="s">
        <v>184</v>
      </c>
      <c r="C111" s="183" t="s">
        <v>139</v>
      </c>
      <c r="D111" s="180">
        <f>D112</f>
        <v>547</v>
      </c>
    </row>
    <row r="112" spans="1:4" ht="25.5">
      <c r="A112" s="182" t="s">
        <v>155</v>
      </c>
      <c r="B112" s="183" t="s">
        <v>184</v>
      </c>
      <c r="C112" s="183" t="s">
        <v>154</v>
      </c>
      <c r="D112" s="180">
        <v>547</v>
      </c>
    </row>
    <row r="113" spans="1:4" ht="31.5" customHeight="1">
      <c r="A113" s="40" t="s">
        <v>268</v>
      </c>
      <c r="B113" s="148" t="s">
        <v>269</v>
      </c>
      <c r="C113" s="280"/>
      <c r="D113" s="180">
        <f>D114</f>
        <v>30</v>
      </c>
    </row>
    <row r="114" spans="1:4" ht="53.25" customHeight="1">
      <c r="A114" s="105" t="s">
        <v>128</v>
      </c>
      <c r="B114" s="148" t="s">
        <v>269</v>
      </c>
      <c r="C114" s="279" t="s">
        <v>127</v>
      </c>
      <c r="D114" s="180">
        <f>D115</f>
        <v>30</v>
      </c>
    </row>
    <row r="115" spans="1:4" ht="18.75" customHeight="1">
      <c r="A115" s="105" t="s">
        <v>129</v>
      </c>
      <c r="B115" s="148" t="s">
        <v>269</v>
      </c>
      <c r="C115" s="279" t="s">
        <v>122</v>
      </c>
      <c r="D115" s="180">
        <v>30</v>
      </c>
    </row>
    <row r="116" spans="1:4" ht="12.75">
      <c r="A116" s="105" t="s">
        <v>42</v>
      </c>
      <c r="B116" s="164" t="s">
        <v>178</v>
      </c>
      <c r="C116" s="164"/>
      <c r="D116" s="149">
        <f>D117</f>
        <v>2365</v>
      </c>
    </row>
    <row r="117" spans="1:4" ht="12.75">
      <c r="A117" s="93" t="s">
        <v>43</v>
      </c>
      <c r="B117" s="164" t="s">
        <v>179</v>
      </c>
      <c r="C117" s="164"/>
      <c r="D117" s="149">
        <f>D118</f>
        <v>2365</v>
      </c>
    </row>
    <row r="118" spans="1:4" ht="12.75">
      <c r="A118" s="93" t="s">
        <v>131</v>
      </c>
      <c r="B118" s="164" t="s">
        <v>179</v>
      </c>
      <c r="C118" s="164" t="s">
        <v>130</v>
      </c>
      <c r="D118" s="176">
        <f>D119</f>
        <v>2365</v>
      </c>
    </row>
    <row r="119" spans="1:4" ht="25.5">
      <c r="A119" s="98" t="s">
        <v>123</v>
      </c>
      <c r="B119" s="164" t="s">
        <v>179</v>
      </c>
      <c r="C119" s="164" t="s">
        <v>125</v>
      </c>
      <c r="D119" s="176">
        <v>2365</v>
      </c>
    </row>
    <row r="120" spans="1:4" ht="12.75">
      <c r="A120" s="21" t="s">
        <v>229</v>
      </c>
      <c r="B120" s="27" t="s">
        <v>230</v>
      </c>
      <c r="C120" s="27"/>
      <c r="D120" s="176">
        <f>D121</f>
        <v>90</v>
      </c>
    </row>
    <row r="121" spans="1:4" ht="12.75">
      <c r="A121" s="93" t="s">
        <v>131</v>
      </c>
      <c r="B121" s="27" t="s">
        <v>230</v>
      </c>
      <c r="C121" s="27" t="s">
        <v>130</v>
      </c>
      <c r="D121" s="176">
        <f>D122</f>
        <v>90</v>
      </c>
    </row>
    <row r="122" spans="1:4" ht="25.5">
      <c r="A122" s="98" t="s">
        <v>123</v>
      </c>
      <c r="B122" s="27" t="s">
        <v>230</v>
      </c>
      <c r="C122" s="27" t="s">
        <v>125</v>
      </c>
      <c r="D122" s="176">
        <v>90</v>
      </c>
    </row>
    <row r="123" spans="1:4" ht="25.5">
      <c r="A123" s="105" t="s">
        <v>146</v>
      </c>
      <c r="B123" s="148" t="s">
        <v>209</v>
      </c>
      <c r="C123" s="148"/>
      <c r="D123" s="176">
        <f>D124</f>
        <v>267</v>
      </c>
    </row>
    <row r="124" spans="1:4" ht="38.25">
      <c r="A124" s="98" t="s">
        <v>128</v>
      </c>
      <c r="B124" s="148" t="s">
        <v>209</v>
      </c>
      <c r="C124" s="148" t="s">
        <v>127</v>
      </c>
      <c r="D124" s="176">
        <f>D125</f>
        <v>267</v>
      </c>
    </row>
    <row r="125" spans="1:4" ht="12.75">
      <c r="A125" s="98" t="s">
        <v>129</v>
      </c>
      <c r="B125" s="148" t="s">
        <v>209</v>
      </c>
      <c r="C125" s="148" t="s">
        <v>122</v>
      </c>
      <c r="D125" s="176">
        <f>276-9</f>
        <v>267</v>
      </c>
    </row>
    <row r="126" spans="1:4" ht="17.25" customHeight="1">
      <c r="A126" s="159" t="s">
        <v>147</v>
      </c>
      <c r="B126" s="159"/>
      <c r="C126" s="159"/>
      <c r="D126" s="160">
        <f>D12+D17+D43+D60+D69+D74+D85+D92</f>
        <v>45798.89</v>
      </c>
    </row>
    <row r="127" spans="1:4" ht="12.75">
      <c r="A127" s="100" t="s">
        <v>148</v>
      </c>
      <c r="B127" s="100"/>
      <c r="C127" s="100"/>
      <c r="D127" s="100"/>
    </row>
    <row r="128" spans="1:4" ht="12.75">
      <c r="A128" s="105" t="s">
        <v>136</v>
      </c>
      <c r="B128" s="100"/>
      <c r="C128" s="100"/>
      <c r="D128" s="161">
        <f>D12+D17+D43+D60+D69</f>
        <v>31303.39</v>
      </c>
    </row>
    <row r="129" spans="1:4" ht="26.25" customHeight="1">
      <c r="A129" s="105" t="s">
        <v>12</v>
      </c>
      <c r="B129" s="161"/>
      <c r="C129" s="100"/>
      <c r="D129" s="161">
        <f>D74</f>
        <v>8777.4</v>
      </c>
    </row>
    <row r="130" spans="1:4" ht="12.75">
      <c r="A130" s="121" t="s">
        <v>17</v>
      </c>
      <c r="B130" s="100"/>
      <c r="C130" s="100"/>
      <c r="D130" s="161">
        <f>D85</f>
        <v>1532.1</v>
      </c>
    </row>
    <row r="131" spans="1:4" ht="12.75">
      <c r="A131" s="98" t="s">
        <v>145</v>
      </c>
      <c r="B131" s="161"/>
      <c r="C131" s="100"/>
      <c r="D131" s="161">
        <f>D92</f>
        <v>4186</v>
      </c>
    </row>
    <row r="132" ht="12.75">
      <c r="D132" s="272"/>
    </row>
    <row r="134" ht="12.75">
      <c r="D134" s="272"/>
    </row>
  </sheetData>
  <sheetProtection/>
  <mergeCells count="8">
    <mergeCell ref="C1:E1"/>
    <mergeCell ref="B3:D3"/>
    <mergeCell ref="A9:D9"/>
    <mergeCell ref="B7:D7"/>
    <mergeCell ref="C5:D5"/>
    <mergeCell ref="A6:D6"/>
    <mergeCell ref="B8:D8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  <rowBreaks count="2" manualBreakCount="2">
    <brk id="49" max="3" man="1"/>
    <brk id="10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2017-08-03T09:29:00Z</cp:lastPrinted>
  <dcterms:created xsi:type="dcterms:W3CDTF">2016-10-28T07:57:21Z</dcterms:created>
  <dcterms:modified xsi:type="dcterms:W3CDTF">2017-08-03T09:29:25Z</dcterms:modified>
  <cp:category/>
  <cp:version/>
  <cp:contentType/>
  <cp:contentStatus/>
</cp:coreProperties>
</file>